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tables/table3.xml" ContentType="application/vnd.openxmlformats-officedocument.spreadsheetml.tab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https://vattenkraftensmiljofond.sharepoint.com/sites/vattenkraftensmiljofond/Fonden/Verktyg/Mallen - beräkning normalårsproduktion/"/>
    </mc:Choice>
  </mc:AlternateContent>
  <xr:revisionPtr revIDLastSave="1434" documentId="8_{A7ABAFE7-8295-499A-A0DA-35CED12B8094}" xr6:coauthVersionLast="47" xr6:coauthVersionMax="47" xr10:uidLastSave="{E64E4BD3-3E2E-4DB3-B729-AB8A1459AF4C}"/>
  <workbookProtection workbookAlgorithmName="SHA-512" workbookHashValue="4JzDXY7Kq/V8mFZw081dD8GJjQSY2knezINChxs0ZSHpJv39FmX3CQGxZ+rBfqTgnNcIpg4Gg9VVHSqXOxsetg==" workbookSaltValue="bDcyWW8MO/OWKfPJme1Dgg==" workbookSpinCount="100000" lockStructure="1"/>
  <bookViews>
    <workbookView xWindow="-120" yWindow="-120" windowWidth="38640" windowHeight="21120" xr2:uid="{6803A2D7-8EF4-429A-976F-D0390F527F46}"/>
  </bookViews>
  <sheets>
    <sheet name="1 Total normalårsproduktion" sheetId="1" r:id="rId1"/>
    <sheet name="2 Nätintäkt &amp; nätkostnad" sheetId="2" r:id="rId2"/>
    <sheet name="3 Produktion för egenförbruk." sheetId="7" r:id="rId3"/>
    <sheet name="Exempel" sheetId="6" state="hidden" r:id="rId4"/>
    <sheet name="4 Instruktioner" sheetId="8" r:id="rId5"/>
    <sheet name="5. Beräkningar" sheetId="5" state="hidden" r:id="rId6"/>
  </sheets>
  <definedNames>
    <definedName name="_xlnm.Print_Area" localSheetId="0">'1 Total normalårsproduktion'!$A$1:$T$47</definedName>
    <definedName name="_xlnm.Print_Area" localSheetId="1">'2 Nätintäkt &amp; nätkostnad'!$A$1:$N$41</definedName>
    <definedName name="_xlnm.Print_Area" localSheetId="2">'3 Produktion för egenförbruk.'!$A$1:$T$43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7" l="1"/>
  <c r="F36" i="7"/>
  <c r="G36" i="7"/>
  <c r="H36" i="7"/>
  <c r="I36" i="7"/>
  <c r="J36" i="7"/>
  <c r="K36" i="7"/>
  <c r="L36" i="7"/>
  <c r="M36" i="7"/>
  <c r="N36" i="7"/>
  <c r="O36" i="7"/>
  <c r="P36" i="7"/>
  <c r="Q36" i="7"/>
  <c r="R36" i="7"/>
  <c r="D36" i="7"/>
  <c r="B37" i="5"/>
  <c r="C37" i="5"/>
  <c r="D37" i="5"/>
  <c r="E37" i="5"/>
  <c r="F37" i="5"/>
  <c r="G37" i="5"/>
  <c r="H37" i="5"/>
  <c r="I37" i="5"/>
  <c r="J37" i="5"/>
  <c r="K37" i="5"/>
  <c r="L37" i="5"/>
  <c r="M37" i="5"/>
  <c r="N37" i="5"/>
  <c r="O37" i="5"/>
  <c r="A37" i="5"/>
  <c r="R20" i="7"/>
  <c r="Q20" i="7"/>
  <c r="P20" i="7"/>
  <c r="O20" i="7"/>
  <c r="N20" i="7"/>
  <c r="M20" i="7"/>
  <c r="L20" i="7"/>
  <c r="K20" i="7"/>
  <c r="J20" i="7"/>
  <c r="I20" i="7"/>
  <c r="H20" i="7"/>
  <c r="G20" i="7"/>
  <c r="F20" i="7"/>
  <c r="E20" i="7"/>
  <c r="D20" i="7"/>
  <c r="L34" i="2"/>
  <c r="I34" i="2"/>
  <c r="F34" i="2"/>
  <c r="L33" i="2"/>
  <c r="I33" i="2"/>
  <c r="F33" i="2"/>
  <c r="L32" i="2"/>
  <c r="I32" i="2"/>
  <c r="F32" i="2"/>
  <c r="L31" i="2"/>
  <c r="I31" i="2"/>
  <c r="F31" i="2"/>
  <c r="L30" i="2"/>
  <c r="I30" i="2"/>
  <c r="F30" i="2"/>
  <c r="L29" i="2"/>
  <c r="I29" i="2"/>
  <c r="F29" i="2"/>
  <c r="L28" i="2"/>
  <c r="I28" i="2"/>
  <c r="F28" i="2"/>
  <c r="L27" i="2"/>
  <c r="I27" i="2"/>
  <c r="F27" i="2"/>
  <c r="L26" i="2"/>
  <c r="I26" i="2"/>
  <c r="F26" i="2"/>
  <c r="L25" i="2"/>
  <c r="I25" i="2"/>
  <c r="F25" i="2"/>
  <c r="L24" i="2"/>
  <c r="I24" i="2"/>
  <c r="F24" i="2"/>
  <c r="L23" i="2"/>
  <c r="I23" i="2"/>
  <c r="F23" i="2"/>
  <c r="E34" i="1" l="1"/>
  <c r="F34" i="1"/>
  <c r="G34" i="1"/>
  <c r="H34" i="1"/>
  <c r="I34" i="1"/>
  <c r="J34" i="1"/>
  <c r="K34" i="1"/>
  <c r="L34" i="1"/>
  <c r="M34" i="1"/>
  <c r="N34" i="1"/>
  <c r="O34" i="1"/>
  <c r="P34" i="1"/>
  <c r="Q34" i="1"/>
  <c r="R34" i="1"/>
  <c r="D34" i="1"/>
  <c r="R34" i="7" l="1"/>
  <c r="O40" i="5" s="1"/>
  <c r="Q34" i="7"/>
  <c r="P34" i="7"/>
  <c r="O34" i="7"/>
  <c r="N34" i="7"/>
  <c r="M34" i="7"/>
  <c r="L34" i="7"/>
  <c r="K34" i="7"/>
  <c r="J34" i="7"/>
  <c r="G40" i="5" s="1"/>
  <c r="I34" i="7"/>
  <c r="H34" i="7"/>
  <c r="G34" i="7"/>
  <c r="F34" i="7"/>
  <c r="E34" i="7"/>
  <c r="D34" i="7"/>
  <c r="E35" i="1" l="1"/>
  <c r="E36" i="1" s="1"/>
  <c r="B40" i="5"/>
  <c r="N35" i="1"/>
  <c r="N36" i="1" s="1"/>
  <c r="K40" i="5"/>
  <c r="H35" i="1"/>
  <c r="H36" i="1" s="1"/>
  <c r="E40" i="5"/>
  <c r="M35" i="1"/>
  <c r="M36" i="1" s="1"/>
  <c r="J40" i="5"/>
  <c r="G35" i="1"/>
  <c r="G36" i="1" s="1"/>
  <c r="D40" i="5"/>
  <c r="O35" i="1"/>
  <c r="O36" i="1" s="1"/>
  <c r="L40" i="5"/>
  <c r="K35" i="1"/>
  <c r="K36" i="1" s="1"/>
  <c r="H40" i="5"/>
  <c r="R35" i="1"/>
  <c r="R36" i="1" s="1"/>
  <c r="F35" i="1"/>
  <c r="F36" i="1" s="1"/>
  <c r="C40" i="5"/>
  <c r="P35" i="1"/>
  <c r="P36" i="1" s="1"/>
  <c r="M40" i="5"/>
  <c r="D40" i="7"/>
  <c r="I35" i="1"/>
  <c r="I36" i="1" s="1"/>
  <c r="F40" i="5"/>
  <c r="Q35" i="1"/>
  <c r="Q36" i="1" s="1"/>
  <c r="N40" i="5"/>
  <c r="D35" i="1"/>
  <c r="D36" i="1" s="1"/>
  <c r="A40" i="5"/>
  <c r="L35" i="1"/>
  <c r="L36" i="1" s="1"/>
  <c r="I40" i="5"/>
  <c r="J35" i="1"/>
  <c r="J36" i="1" s="1"/>
  <c r="I35" i="2"/>
  <c r="D5" i="6"/>
  <c r="L34" i="6" s="1"/>
  <c r="J20" i="2"/>
  <c r="D26" i="5" s="1"/>
  <c r="D20" i="2"/>
  <c r="B26" i="5" s="1"/>
  <c r="R20" i="1"/>
  <c r="Q20" i="1"/>
  <c r="P20" i="1"/>
  <c r="O20" i="1"/>
  <c r="N20" i="1"/>
  <c r="M20" i="1"/>
  <c r="L20" i="1"/>
  <c r="K20" i="1"/>
  <c r="J20" i="1"/>
  <c r="I20" i="1"/>
  <c r="H20" i="1"/>
  <c r="G20" i="1"/>
  <c r="F20" i="1"/>
  <c r="E20" i="1"/>
  <c r="D20" i="1"/>
  <c r="F48" i="6"/>
  <c r="G48" i="6"/>
  <c r="J48" i="6"/>
  <c r="K48" i="6"/>
  <c r="B48" i="6"/>
  <c r="C48" i="6"/>
  <c r="J35" i="2"/>
  <c r="D27" i="5" s="1"/>
  <c r="K35" i="2"/>
  <c r="D28" i="5" s="1"/>
  <c r="G35" i="2"/>
  <c r="C27" i="5" s="1"/>
  <c r="H35" i="2"/>
  <c r="C28" i="5" s="1"/>
  <c r="E35" i="2"/>
  <c r="B28" i="5" s="1"/>
  <c r="D35" i="2"/>
  <c r="B27" i="5" s="1"/>
  <c r="C23" i="6"/>
  <c r="D23" i="6"/>
  <c r="E23" i="6"/>
  <c r="F23" i="6"/>
  <c r="G23" i="6"/>
  <c r="H23" i="6"/>
  <c r="I23" i="6"/>
  <c r="J23" i="6"/>
  <c r="K23" i="6"/>
  <c r="L23" i="6"/>
  <c r="M23" i="6"/>
  <c r="N23" i="6"/>
  <c r="O23" i="6"/>
  <c r="P23" i="6"/>
  <c r="B23" i="6"/>
  <c r="L47" i="6"/>
  <c r="H47" i="6"/>
  <c r="D47" i="6"/>
  <c r="L46" i="6"/>
  <c r="H46" i="6"/>
  <c r="D46" i="6"/>
  <c r="L45" i="6"/>
  <c r="H45" i="6"/>
  <c r="D45" i="6"/>
  <c r="L44" i="6"/>
  <c r="H44" i="6"/>
  <c r="D44" i="6"/>
  <c r="L43" i="6"/>
  <c r="H43" i="6"/>
  <c r="D43" i="6"/>
  <c r="L42" i="6"/>
  <c r="H42" i="6"/>
  <c r="D42" i="6"/>
  <c r="L41" i="6"/>
  <c r="H41" i="6"/>
  <c r="D41" i="6"/>
  <c r="L40" i="6"/>
  <c r="H40" i="6"/>
  <c r="D40" i="6"/>
  <c r="L39" i="6"/>
  <c r="H39" i="6"/>
  <c r="D39" i="6"/>
  <c r="L38" i="6"/>
  <c r="H38" i="6"/>
  <c r="D38" i="6"/>
  <c r="L37" i="6"/>
  <c r="H37" i="6"/>
  <c r="D37" i="6"/>
  <c r="L36" i="6"/>
  <c r="H36" i="6"/>
  <c r="D36" i="6"/>
  <c r="H48" i="6" l="1"/>
  <c r="B29" i="6"/>
  <c r="C9" i="6"/>
  <c r="D9" i="6"/>
  <c r="G9" i="6"/>
  <c r="H9" i="6"/>
  <c r="K9" i="6"/>
  <c r="O9" i="6"/>
  <c r="M9" i="6"/>
  <c r="L9" i="6"/>
  <c r="E9" i="6"/>
  <c r="F9" i="6"/>
  <c r="N9" i="6"/>
  <c r="P9" i="6"/>
  <c r="D34" i="6"/>
  <c r="I9" i="6"/>
  <c r="B9" i="6"/>
  <c r="J9" i="6"/>
  <c r="H34" i="6"/>
  <c r="D48" i="6"/>
  <c r="L48" i="6"/>
  <c r="B7" i="5"/>
  <c r="C7" i="5"/>
  <c r="D7" i="5"/>
  <c r="E7" i="5"/>
  <c r="F7" i="5"/>
  <c r="G7" i="5"/>
  <c r="H7" i="5"/>
  <c r="I7" i="5"/>
  <c r="J7" i="5"/>
  <c r="K7" i="5"/>
  <c r="L7" i="5"/>
  <c r="M7" i="5"/>
  <c r="N7" i="5"/>
  <c r="O7" i="5"/>
  <c r="A7" i="5"/>
  <c r="H11" i="5" l="1"/>
  <c r="H13" i="5"/>
  <c r="G11" i="5"/>
  <c r="G13" i="5"/>
  <c r="E11" i="5"/>
  <c r="E13" i="5"/>
  <c r="C11" i="5"/>
  <c r="C13" i="5"/>
  <c r="B11" i="5"/>
  <c r="B13" i="5"/>
  <c r="A11" i="5"/>
  <c r="A13" i="5"/>
  <c r="O11" i="5"/>
  <c r="O13" i="5"/>
  <c r="N11" i="5"/>
  <c r="N13" i="5"/>
  <c r="F11" i="5"/>
  <c r="F13" i="5"/>
  <c r="M11" i="5"/>
  <c r="M13" i="5"/>
  <c r="L11" i="5"/>
  <c r="L13" i="5"/>
  <c r="D11" i="5"/>
  <c r="D13" i="5"/>
  <c r="K11" i="5"/>
  <c r="K13" i="5"/>
  <c r="J11" i="5"/>
  <c r="J13" i="5"/>
  <c r="I11" i="5"/>
  <c r="I13" i="5"/>
  <c r="B50" i="6"/>
  <c r="D17" i="5"/>
  <c r="E15" i="5" l="1"/>
  <c r="F15" i="5"/>
  <c r="A15" i="5"/>
  <c r="J15" i="5"/>
  <c r="M15" i="5"/>
  <c r="K15" i="5"/>
  <c r="N15" i="5"/>
  <c r="C15" i="5"/>
  <c r="B15" i="5"/>
  <c r="D15" i="5"/>
  <c r="I15" i="5"/>
  <c r="O15" i="5"/>
  <c r="H15" i="5"/>
  <c r="L15" i="5"/>
  <c r="G15" i="5"/>
  <c r="G20" i="2"/>
  <c r="C26" i="5" s="1"/>
  <c r="D42" i="1" l="1"/>
  <c r="D38" i="7"/>
  <c r="C43" i="5" l="1"/>
  <c r="K43" i="5"/>
  <c r="L43" i="5"/>
  <c r="M43" i="5"/>
  <c r="D43" i="5"/>
  <c r="E43" i="5"/>
  <c r="F43" i="5"/>
  <c r="N43" i="5"/>
  <c r="G43" i="5"/>
  <c r="O43" i="5"/>
  <c r="A43" i="5"/>
  <c r="I43" i="5"/>
  <c r="B43" i="5"/>
  <c r="J43" i="5"/>
  <c r="H43" i="5"/>
  <c r="K21" i="5"/>
  <c r="E21" i="5"/>
  <c r="M21" i="5"/>
  <c r="G21" i="5"/>
  <c r="F21" i="5"/>
  <c r="N21" i="5"/>
  <c r="O21" i="5"/>
  <c r="H21" i="5"/>
  <c r="L21" i="5"/>
  <c r="A21" i="5"/>
  <c r="I21" i="5"/>
  <c r="B21" i="5"/>
  <c r="J21" i="5"/>
  <c r="C21" i="5"/>
  <c r="D21" i="5"/>
  <c r="L35" i="2"/>
  <c r="D29" i="5" s="1"/>
  <c r="C29" i="5"/>
  <c r="F35" i="2"/>
  <c r="B29" i="5" l="1"/>
  <c r="D37" i="2"/>
  <c r="B30" i="5" l="1"/>
  <c r="D44" i="1"/>
  <c r="C30" i="5"/>
  <c r="D30" i="5"/>
</calcChain>
</file>

<file path=xl/sharedStrings.xml><?xml version="1.0" encoding="utf-8"?>
<sst xmlns="http://schemas.openxmlformats.org/spreadsheetml/2006/main" count="235" uniqueCount="117">
  <si>
    <t>januari</t>
  </si>
  <si>
    <t>februari</t>
  </si>
  <si>
    <t>mars</t>
  </si>
  <si>
    <t>april</t>
  </si>
  <si>
    <t>maj</t>
  </si>
  <si>
    <t>juni</t>
  </si>
  <si>
    <t>juli</t>
  </si>
  <si>
    <t>augusti</t>
  </si>
  <si>
    <t>september</t>
  </si>
  <si>
    <t>oktober</t>
  </si>
  <si>
    <t>november</t>
  </si>
  <si>
    <t>december</t>
  </si>
  <si>
    <t>Nätintäkt</t>
  </si>
  <si>
    <t>Nätkostnad</t>
  </si>
  <si>
    <t>Nätnytta</t>
  </si>
  <si>
    <t>Nätnytta per år</t>
  </si>
  <si>
    <t>nej</t>
  </si>
  <si>
    <t>ja</t>
  </si>
  <si>
    <t>Antal år som räknas med</t>
  </si>
  <si>
    <t>0 om "ja"</t>
  </si>
  <si>
    <t>1 om "nej"</t>
  </si>
  <si>
    <t>MWh</t>
  </si>
  <si>
    <t>Fyll i år för lagakraftvunnen dom:</t>
  </si>
  <si>
    <t>Elproduktionen anges månadsvis i kWh:</t>
  </si>
  <si>
    <r>
      <t xml:space="preserve">Nätintäkt och nätkostnad anges i SEK </t>
    </r>
    <r>
      <rPr>
        <b/>
        <i/>
        <sz val="14"/>
        <color theme="1"/>
        <rFont val="Calibri"/>
        <family val="2"/>
        <scheme val="minor"/>
      </rPr>
      <t>exklusive</t>
    </r>
    <r>
      <rPr>
        <b/>
        <sz val="14"/>
        <color theme="1"/>
        <rFont val="Calibri"/>
        <family val="2"/>
        <scheme val="minor"/>
      </rPr>
      <t xml:space="preserve"> moms:</t>
    </r>
  </si>
  <si>
    <t>Undantag nej/ja</t>
  </si>
  <si>
    <t>Årsproduktion</t>
  </si>
  <si>
    <t>Kommentar till undantag</t>
  </si>
  <si>
    <t>Exempelvärden</t>
  </si>
  <si>
    <t>eventuell egenförbrukning</t>
  </si>
  <si>
    <t>SEK</t>
  </si>
  <si>
    <t>Lagerhaveri. Styrks med faktura från leverantör och bilder.</t>
  </si>
  <si>
    <t>Normalårsproduktion</t>
  </si>
  <si>
    <t>År</t>
  </si>
  <si>
    <t>Nettovärde av nätintäkt och nätkostnad</t>
  </si>
  <si>
    <t>Genomsnittligt nettovärde av nätintäkt och nätkostnad</t>
  </si>
  <si>
    <t>Normalårsproduktionårsproduktion till diagrammet</t>
  </si>
  <si>
    <t>Exempel på nätkostnader som ska räknas med:</t>
  </si>
  <si>
    <t>Elnätsavgift/nätavgift</t>
  </si>
  <si>
    <t>Grundavgift/fast avgift</t>
  </si>
  <si>
    <t>Effektavgift</t>
  </si>
  <si>
    <t>Mätavgift</t>
  </si>
  <si>
    <t>Exempel på nätintäkter som ska räknas med:</t>
  </si>
  <si>
    <t>Garantieffekt</t>
  </si>
  <si>
    <t xml:space="preserve">Effektersättning </t>
  </si>
  <si>
    <t xml:space="preserve">Ersättning för nätnytta </t>
  </si>
  <si>
    <t>Ersättning för såld el</t>
  </si>
  <si>
    <t>Energiskatt</t>
  </si>
  <si>
    <t>Moms</t>
  </si>
  <si>
    <t>Anläggningens namn:</t>
  </si>
  <si>
    <t>År för lagakraftvunnen dom:</t>
  </si>
  <si>
    <t>Projektnummer i Bubblan:</t>
  </si>
  <si>
    <t>MWh      Anges i Beppe och/eller Snurran.</t>
  </si>
  <si>
    <t>Summa</t>
  </si>
  <si>
    <t>kWh</t>
  </si>
  <si>
    <t>-</t>
  </si>
  <si>
    <t>Mer information</t>
  </si>
  <si>
    <t>Genomsnittlig egenförbrukning</t>
  </si>
  <si>
    <t>Total årsproduktion [kWh]</t>
  </si>
  <si>
    <t>Årsproduktion såld el [kWh]</t>
  </si>
  <si>
    <t>Eventuell årsproduktion för egenförbrukning [kWh]</t>
  </si>
  <si>
    <t>Årsproduktion såld el till diagrammet</t>
  </si>
  <si>
    <t>Eventuell årsproduktion egenförbrukning till diagrammet</t>
  </si>
  <si>
    <t>Total elproduktion</t>
  </si>
  <si>
    <t>Mall för beräkning av historisk normalårsproduktion</t>
  </si>
  <si>
    <r>
      <t xml:space="preserve">Exempel på poster som </t>
    </r>
    <r>
      <rPr>
        <b/>
        <u/>
        <sz val="12"/>
        <color theme="1"/>
        <rFont val="Calibri"/>
        <family val="2"/>
        <scheme val="minor"/>
      </rPr>
      <t>inte</t>
    </r>
    <r>
      <rPr>
        <b/>
        <sz val="12"/>
        <color theme="1"/>
        <rFont val="Calibri"/>
        <family val="2"/>
        <scheme val="minor"/>
      </rPr>
      <t xml:space="preserve"> ska räknas med:</t>
    </r>
  </si>
  <si>
    <t>Mall för beräkning av historisk produktion för egenförbrukning</t>
  </si>
  <si>
    <t>Beräkningar till diagrammet i fliken "Total normalårsproduktion"</t>
  </si>
  <si>
    <t>Beräkningar till diagrammet i fliken "Nätintäkt &amp; nätkostnad"</t>
  </si>
  <si>
    <t>Beräkningar till diagrammet i fliken "Produktion för egenförbrukning"</t>
  </si>
  <si>
    <t>Årsproduktion för egenförbrukning</t>
  </si>
  <si>
    <t>Årsproduktion för egenförbrukning [kWh]</t>
  </si>
  <si>
    <t>Januari</t>
  </si>
  <si>
    <t>Februari</t>
  </si>
  <si>
    <t>Mars</t>
  </si>
  <si>
    <t>April</t>
  </si>
  <si>
    <t>Maj</t>
  </si>
  <si>
    <t>Juni</t>
  </si>
  <si>
    <t>Juli</t>
  </si>
  <si>
    <t>Augusti</t>
  </si>
  <si>
    <t>September</t>
  </si>
  <si>
    <t>Oktober</t>
  </si>
  <si>
    <t>November</t>
  </si>
  <si>
    <t>December</t>
  </si>
  <si>
    <t>SEK          Anges i Snurran.</t>
  </si>
  <si>
    <t>Kolumn1</t>
  </si>
  <si>
    <t>Kolumn2</t>
  </si>
  <si>
    <t>Kolumn3</t>
  </si>
  <si>
    <t>Kolumn4</t>
  </si>
  <si>
    <t>Kolumn5</t>
  </si>
  <si>
    <t>Kolumn6</t>
  </si>
  <si>
    <t>Kolumn7</t>
  </si>
  <si>
    <t>Kolumn8</t>
  </si>
  <si>
    <t>Kolumn9</t>
  </si>
  <si>
    <t>Kolumn10</t>
  </si>
  <si>
    <t>Kolumn11</t>
  </si>
  <si>
    <t>Kolumn12</t>
  </si>
  <si>
    <t>Kolumn13</t>
  </si>
  <si>
    <t>Kolumn14</t>
  </si>
  <si>
    <t>Kolumn15</t>
  </si>
  <si>
    <t>Kolumn16</t>
  </si>
  <si>
    <t>SEK        Anges i Snurran</t>
  </si>
  <si>
    <t>MWh         Gå vidare till flik 1 för att se total normalårsproduktion</t>
  </si>
  <si>
    <t>Motivering till undantag</t>
  </si>
  <si>
    <t>Ange elproduktionen för försäljning månadsvis i kWh:</t>
  </si>
  <si>
    <t>Ange nätintäkt och nätkostnad i positiva tal och i SEK exklusive moms:</t>
  </si>
  <si>
    <t>Ange elproduktionen för egenförbrukning månadsvis i kWh:</t>
  </si>
  <si>
    <t>Instruktioner</t>
  </si>
  <si>
    <t>Mall för beräkning av historiska nätintäkter och nätkostnader</t>
  </si>
  <si>
    <t>Medelvärde av årsproduktion för egenförbrukning</t>
  </si>
  <si>
    <t>Medelvärde av årsproduktion för egenförbrukning senaste tre helåren</t>
  </si>
  <si>
    <r>
      <t xml:space="preserve">Om du har producerat el för användning inom den egna fastigheten/verksamheten anger du denna produktion månadsvis i flik </t>
    </r>
    <r>
      <rPr>
        <i/>
        <sz val="16"/>
        <color theme="1"/>
        <rFont val="Calibri"/>
        <family val="2"/>
        <scheme val="minor"/>
      </rPr>
      <t>3 Produktion för egenförbrukning.</t>
    </r>
  </si>
  <si>
    <r>
      <t>Fyll i elen du producerat och sålt på nätet månadsvis i flik</t>
    </r>
    <r>
      <rPr>
        <i/>
        <sz val="16"/>
        <color theme="1"/>
        <rFont val="Calibri"/>
        <family val="2"/>
        <scheme val="minor"/>
      </rPr>
      <t xml:space="preserve"> 1 Total normalårsproduktion.</t>
    </r>
  </si>
  <si>
    <r>
      <t xml:space="preserve">Fyll därefter i dina nätintäkter och nätkostnader i flik </t>
    </r>
    <r>
      <rPr>
        <i/>
        <sz val="16"/>
        <color theme="1"/>
        <rFont val="Calibri"/>
        <family val="2"/>
        <scheme val="minor"/>
      </rPr>
      <t>2 Nätintäkt &amp; nätkostnad.</t>
    </r>
  </si>
  <si>
    <r>
      <t xml:space="preserve">Din totala normalårsproduktion visas i flik </t>
    </r>
    <r>
      <rPr>
        <i/>
        <sz val="16"/>
        <color theme="1"/>
        <rFont val="Calibri"/>
        <family val="2"/>
        <scheme val="minor"/>
      </rPr>
      <t>1 Total normalårsproduktion.</t>
    </r>
  </si>
  <si>
    <r>
      <t xml:space="preserve">I flik </t>
    </r>
    <r>
      <rPr>
        <i/>
        <sz val="16"/>
        <color theme="1"/>
        <rFont val="Calibri"/>
        <family val="2"/>
        <scheme val="minor"/>
      </rPr>
      <t>1 Total normalårproduktion</t>
    </r>
    <r>
      <rPr>
        <sz val="16"/>
        <color theme="1"/>
        <rFont val="Calibri"/>
        <family val="2"/>
        <scheme val="minor"/>
      </rPr>
      <t xml:space="preserve"> visas nu din historiska normalårproduktion och det historiska nettovärdet av nätintäkter och närkostnader. Dessa värden ska senare anges i beräkningsmodellerna Beppe och/eller Snurran.</t>
    </r>
  </si>
  <si>
    <t>Version 3.1 - senast uppdaterad 2025-08-26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</si>
</sst>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 #,##0.00\ &quot;kr&quot;_-;\-* #,##0.00\ &quot;kr&quot;_-;_-* &quot;-&quot;??\ &quot;kr&quot;_-;_-@_-"/>
    <numFmt numFmtId="164" formatCode="_-* #,##0\ &quot;kr&quot;_-;\-* #,##0\ &quot;kr&quot;_-;_-* &quot;-&quot;??\ &quot;kr&quot;_-;_-@_-"/>
    <numFmt numFmtId="165" formatCode="#,##0.000"/>
  </numFmts>
  <fonts count="25" x14ac:knownFonts="1">
    <font>
      <sz val="11"/>
      <color theme="1"/>
      <name val="Calibri"/>
      <family val="2"/>
      <scheme val="minor"/>
    </font>
    <font>
      <b/>
      <sz val="11"/>
      <color theme="1"/>
      <name val="Calibri"/>
      <family val="2"/>
      <scheme val="minor"/>
    </font>
    <font>
      <sz val="8"/>
      <name val="Calibri"/>
      <family val="2"/>
      <scheme val="minor"/>
    </font>
    <font>
      <b/>
      <sz val="14"/>
      <color theme="1"/>
      <name val="Calibri"/>
      <family val="2"/>
      <scheme val="minor"/>
    </font>
    <font>
      <b/>
      <sz val="20"/>
      <color theme="1"/>
      <name val="Calibri"/>
      <family val="2"/>
      <scheme val="minor"/>
    </font>
    <font>
      <b/>
      <sz val="16"/>
      <color theme="1"/>
      <name val="Calibri"/>
      <family val="2"/>
      <scheme val="minor"/>
    </font>
    <font>
      <b/>
      <i/>
      <sz val="14"/>
      <color theme="1"/>
      <name val="Calibri"/>
      <family val="2"/>
      <scheme val="minor"/>
    </font>
    <font>
      <u/>
      <sz val="11"/>
      <color theme="10"/>
      <name val="Calibri"/>
      <family val="2"/>
      <scheme val="minor"/>
    </font>
    <font>
      <b/>
      <sz val="48"/>
      <color theme="1"/>
      <name val="Calibri"/>
      <family val="2"/>
      <scheme val="minor"/>
    </font>
    <font>
      <b/>
      <sz val="28"/>
      <color theme="0"/>
      <name val="Calibri"/>
      <family val="2"/>
      <scheme val="minor"/>
    </font>
    <font>
      <b/>
      <sz val="36"/>
      <color theme="0"/>
      <name val="Calibri"/>
      <family val="2"/>
      <scheme val="minor"/>
    </font>
    <font>
      <b/>
      <sz val="10"/>
      <color theme="0"/>
      <name val="Calibri"/>
      <family val="2"/>
      <scheme val="minor"/>
    </font>
    <font>
      <sz val="11"/>
      <color theme="1"/>
      <name val="Calibri"/>
      <family val="2"/>
      <scheme val="minor"/>
    </font>
    <font>
      <sz val="11"/>
      <color rgb="FF006100"/>
      <name val="Calibri"/>
      <family val="2"/>
      <scheme val="minor"/>
    </font>
    <font>
      <u/>
      <sz val="16"/>
      <color theme="10"/>
      <name val="Calibri"/>
      <family val="2"/>
      <scheme val="minor"/>
    </font>
    <font>
      <b/>
      <sz val="12"/>
      <color theme="1"/>
      <name val="Calibri"/>
      <family val="2"/>
      <scheme val="minor"/>
    </font>
    <font>
      <sz val="12"/>
      <color theme="1"/>
      <name val="Calibri"/>
      <family val="2"/>
      <scheme val="minor"/>
    </font>
    <font>
      <sz val="10"/>
      <color theme="1"/>
      <name val="Calibri"/>
      <family val="2"/>
      <scheme val="minor"/>
    </font>
    <font>
      <sz val="10"/>
      <color theme="1"/>
      <name val="Calibri"/>
      <family val="2"/>
      <scheme val="minor"/>
    </font>
    <font>
      <b/>
      <sz val="12"/>
      <color rgb="FF006100"/>
      <name val="Calibri"/>
      <family val="2"/>
      <scheme val="minor"/>
    </font>
    <font>
      <b/>
      <sz val="12"/>
      <color rgb="FFB1510F"/>
      <name val="Calibri"/>
      <family val="2"/>
      <scheme val="minor"/>
    </font>
    <font>
      <b/>
      <u/>
      <sz val="12"/>
      <color theme="1"/>
      <name val="Calibri"/>
      <family val="2"/>
      <scheme val="minor"/>
    </font>
    <font>
      <b/>
      <sz val="36"/>
      <color theme="1"/>
      <name val="Calibri"/>
      <family val="2"/>
      <scheme val="minor"/>
    </font>
    <font>
      <sz val="16"/>
      <color theme="1"/>
      <name val="Calibri"/>
      <family val="2"/>
      <scheme val="minor"/>
    </font>
    <font>
      <i/>
      <sz val="16"/>
      <color theme="1"/>
      <name val="Calibri"/>
      <family val="2"/>
      <scheme val="minor"/>
    </font>
  </fonts>
  <fills count="16">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39B"/>
        <bgColor indexed="64"/>
      </patternFill>
    </fill>
    <fill>
      <patternFill patternType="solid">
        <fgColor rgb="FFFFFBE1"/>
        <bgColor indexed="64"/>
      </patternFill>
    </fill>
    <fill>
      <patternFill patternType="solid">
        <fgColor rgb="FF002060"/>
        <bgColor indexed="64"/>
      </patternFill>
    </fill>
    <fill>
      <patternFill patternType="solid">
        <fgColor theme="0"/>
        <bgColor indexed="64"/>
      </patternFill>
    </fill>
    <fill>
      <patternFill patternType="solid">
        <fgColor rgb="FFC6EFCE"/>
      </patternFill>
    </fill>
    <fill>
      <patternFill patternType="solid">
        <fgColor theme="0" tint="-4.9989318521683403E-2"/>
        <bgColor indexed="64"/>
      </patternFill>
    </fill>
    <fill>
      <patternFill patternType="lightDown"/>
    </fill>
    <fill>
      <patternFill patternType="solid">
        <fgColor theme="7"/>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2"/>
        <bgColor indexed="64"/>
      </patternFill>
    </fill>
  </fills>
  <borders count="38">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dotted">
        <color indexed="64"/>
      </left>
      <right style="dotted">
        <color indexed="64"/>
      </right>
      <top style="dotted">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dotted">
        <color indexed="64"/>
      </right>
      <top/>
      <bottom/>
      <diagonal/>
    </border>
    <border>
      <left style="dotted">
        <color indexed="64"/>
      </left>
      <right/>
      <top/>
      <bottom/>
      <diagonal/>
    </border>
    <border>
      <left/>
      <right/>
      <top style="dotted">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right/>
      <top style="dott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diagonal/>
    </border>
    <border>
      <left/>
      <right/>
      <top style="thin">
        <color indexed="64"/>
      </top>
      <bottom style="hair">
        <color indexed="64"/>
      </bottom>
      <diagonal/>
    </border>
    <border>
      <left style="hair">
        <color indexed="64"/>
      </left>
      <right style="medium">
        <color indexed="64"/>
      </right>
      <top/>
      <bottom/>
      <diagonal/>
    </border>
    <border>
      <left style="hair">
        <color indexed="64"/>
      </left>
      <right style="hair">
        <color indexed="64"/>
      </right>
      <top style="hair">
        <color indexed="64"/>
      </top>
      <bottom style="hair">
        <color indexed="64"/>
      </bottom>
      <diagonal/>
    </border>
  </borders>
  <cellStyleXfs count="4">
    <xf numFmtId="0" fontId="0" fillId="0" borderId="0"/>
    <xf numFmtId="0" fontId="7" fillId="0" borderId="0" applyNumberFormat="0" applyFill="0" applyBorder="0" applyAlignment="0" applyProtection="0"/>
    <xf numFmtId="44" fontId="12" fillId="0" borderId="0" applyFont="0" applyFill="0" applyBorder="0" applyAlignment="0" applyProtection="0"/>
    <xf numFmtId="0" fontId="13" fillId="9" borderId="0" applyNumberFormat="0" applyBorder="0" applyAlignment="0" applyProtection="0"/>
  </cellStyleXfs>
  <cellXfs count="173">
    <xf numFmtId="0" fontId="0" fillId="0" borderId="0" xfId="0"/>
    <xf numFmtId="0" fontId="1" fillId="2" borderId="3" xfId="0" applyFont="1" applyFill="1" applyBorder="1"/>
    <xf numFmtId="0" fontId="1" fillId="0" borderId="3" xfId="0" applyFont="1" applyBorder="1"/>
    <xf numFmtId="0" fontId="1" fillId="0" borderId="2" xfId="0" applyFont="1" applyBorder="1"/>
    <xf numFmtId="0" fontId="1" fillId="0" borderId="0" xfId="0" applyFont="1"/>
    <xf numFmtId="4" fontId="1" fillId="4" borderId="0" xfId="0" applyNumberFormat="1" applyFont="1" applyFill="1"/>
    <xf numFmtId="0" fontId="0" fillId="0" borderId="4" xfId="0" applyBorder="1"/>
    <xf numFmtId="0" fontId="1" fillId="0" borderId="4" xfId="0" applyFont="1" applyBorder="1"/>
    <xf numFmtId="0" fontId="1" fillId="0" borderId="5" xfId="0" applyFont="1" applyBorder="1"/>
    <xf numFmtId="0" fontId="1" fillId="0" borderId="6" xfId="0" applyFont="1" applyBorder="1"/>
    <xf numFmtId="0" fontId="1" fillId="0" borderId="1" xfId="0" applyFont="1" applyBorder="1"/>
    <xf numFmtId="2" fontId="0" fillId="0" borderId="0" xfId="0" applyNumberFormat="1"/>
    <xf numFmtId="4" fontId="0" fillId="2" borderId="0" xfId="0" applyNumberFormat="1" applyFill="1" applyProtection="1">
      <protection locked="0"/>
    </xf>
    <xf numFmtId="4" fontId="0" fillId="2" borderId="3" xfId="0" applyNumberFormat="1" applyFill="1" applyBorder="1" applyProtection="1">
      <protection locked="0"/>
    </xf>
    <xf numFmtId="4" fontId="0" fillId="0" borderId="0" xfId="0" applyNumberFormat="1" applyProtection="1">
      <protection locked="0"/>
    </xf>
    <xf numFmtId="4" fontId="0" fillId="0" borderId="3" xfId="0" applyNumberFormat="1" applyBorder="1" applyProtection="1">
      <protection locked="0"/>
    </xf>
    <xf numFmtId="4" fontId="0" fillId="0" borderId="2" xfId="0" applyNumberFormat="1" applyBorder="1" applyProtection="1">
      <protection locked="0"/>
    </xf>
    <xf numFmtId="4" fontId="1" fillId="3" borderId="4" xfId="0" applyNumberFormat="1" applyFont="1" applyFill="1" applyBorder="1"/>
    <xf numFmtId="0" fontId="0" fillId="0" borderId="7" xfId="0" applyBorder="1"/>
    <xf numFmtId="0" fontId="1" fillId="0" borderId="8" xfId="0" applyFont="1" applyBorder="1"/>
    <xf numFmtId="0" fontId="1" fillId="0" borderId="7" xfId="0" applyFont="1" applyBorder="1"/>
    <xf numFmtId="0" fontId="0" fillId="0" borderId="9" xfId="0" applyBorder="1"/>
    <xf numFmtId="0" fontId="0" fillId="0" borderId="10" xfId="0" applyBorder="1"/>
    <xf numFmtId="0" fontId="1" fillId="3" borderId="11" xfId="0" applyFont="1" applyFill="1" applyBorder="1"/>
    <xf numFmtId="0" fontId="1" fillId="0" borderId="11" xfId="0" applyFont="1" applyBorder="1"/>
    <xf numFmtId="0" fontId="1" fillId="2" borderId="7" xfId="0" applyFont="1" applyFill="1" applyBorder="1"/>
    <xf numFmtId="4" fontId="1" fillId="2" borderId="7" xfId="0" applyNumberFormat="1" applyFont="1" applyFill="1" applyBorder="1"/>
    <xf numFmtId="4" fontId="0" fillId="2" borderId="7" xfId="0" applyNumberFormat="1" applyFill="1" applyBorder="1"/>
    <xf numFmtId="4" fontId="0" fillId="3" borderId="0" xfId="0" applyNumberFormat="1" applyFill="1" applyProtection="1">
      <protection locked="0"/>
    </xf>
    <xf numFmtId="4" fontId="0" fillId="3" borderId="3" xfId="0" applyNumberFormat="1" applyFill="1" applyBorder="1"/>
    <xf numFmtId="4" fontId="0" fillId="0" borderId="3" xfId="0" applyNumberFormat="1" applyBorder="1"/>
    <xf numFmtId="0" fontId="4" fillId="0" borderId="0" xfId="0" applyFont="1"/>
    <xf numFmtId="0" fontId="5" fillId="5" borderId="12" xfId="0" applyFont="1" applyFill="1" applyBorder="1" applyAlignment="1" applyProtection="1">
      <alignment horizontal="center"/>
      <protection locked="0"/>
    </xf>
    <xf numFmtId="0" fontId="5" fillId="0" borderId="0" xfId="0" applyFont="1" applyAlignment="1" applyProtection="1">
      <alignment horizontal="center"/>
      <protection locked="0"/>
    </xf>
    <xf numFmtId="0" fontId="3" fillId="0" borderId="0" xfId="0" applyFont="1"/>
    <xf numFmtId="0" fontId="0" fillId="6" borderId="12" xfId="0" applyFill="1" applyBorder="1" applyAlignment="1" applyProtection="1">
      <alignment wrapText="1"/>
      <protection locked="0"/>
    </xf>
    <xf numFmtId="0" fontId="8" fillId="0" borderId="0" xfId="0" applyFont="1"/>
    <xf numFmtId="4" fontId="0" fillId="0" borderId="5" xfId="0" applyNumberFormat="1" applyBorder="1" applyProtection="1">
      <protection locked="0"/>
    </xf>
    <xf numFmtId="4" fontId="0" fillId="0" borderId="4" xfId="0" applyNumberFormat="1" applyBorder="1" applyProtection="1">
      <protection locked="0"/>
    </xf>
    <xf numFmtId="4" fontId="0" fillId="2" borderId="8" xfId="0" applyNumberFormat="1" applyFill="1" applyBorder="1" applyProtection="1">
      <protection locked="0"/>
    </xf>
    <xf numFmtId="4" fontId="0" fillId="0" borderId="6" xfId="0" applyNumberFormat="1" applyBorder="1" applyProtection="1">
      <protection locked="0"/>
    </xf>
    <xf numFmtId="0" fontId="1" fillId="3" borderId="6" xfId="0" applyFont="1" applyFill="1" applyBorder="1"/>
    <xf numFmtId="0" fontId="0" fillId="5" borderId="12" xfId="0" applyFill="1" applyBorder="1"/>
    <xf numFmtId="0" fontId="0" fillId="8" borderId="0" xfId="0" applyFill="1"/>
    <xf numFmtId="0" fontId="9" fillId="8" borderId="0" xfId="0" applyFont="1" applyFill="1"/>
    <xf numFmtId="0" fontId="11" fillId="8" borderId="0" xfId="0" applyFont="1" applyFill="1" applyAlignment="1">
      <alignment horizontal="center"/>
    </xf>
    <xf numFmtId="0" fontId="0" fillId="0" borderId="17" xfId="0" applyBorder="1"/>
    <xf numFmtId="0" fontId="1" fillId="0" borderId="2" xfId="0" applyFont="1" applyBorder="1" applyAlignment="1">
      <alignment wrapText="1"/>
    </xf>
    <xf numFmtId="0" fontId="1" fillId="0" borderId="0" xfId="0" applyFont="1" applyAlignment="1">
      <alignment wrapText="1"/>
    </xf>
    <xf numFmtId="0" fontId="0" fillId="8" borderId="13" xfId="0" applyFill="1" applyBorder="1"/>
    <xf numFmtId="0" fontId="0" fillId="8" borderId="14" xfId="0" applyFill="1" applyBorder="1"/>
    <xf numFmtId="0" fontId="0" fillId="8" borderId="15" xfId="0" applyFill="1" applyBorder="1"/>
    <xf numFmtId="0" fontId="0" fillId="8" borderId="16" xfId="0" applyFill="1" applyBorder="1"/>
    <xf numFmtId="14" fontId="0" fillId="8" borderId="0" xfId="0" applyNumberFormat="1" applyFill="1"/>
    <xf numFmtId="0" fontId="0" fillId="8" borderId="17" xfId="0" applyFill="1" applyBorder="1"/>
    <xf numFmtId="0" fontId="1" fillId="8" borderId="0" xfId="0" applyFont="1" applyFill="1" applyProtection="1">
      <protection locked="0"/>
    </xf>
    <xf numFmtId="0" fontId="5" fillId="8" borderId="0" xfId="0" applyFont="1" applyFill="1" applyAlignment="1" applyProtection="1">
      <alignment horizontal="center"/>
      <protection locked="0"/>
    </xf>
    <xf numFmtId="0" fontId="1" fillId="8" borderId="0" xfId="0" applyFont="1" applyFill="1"/>
    <xf numFmtId="0" fontId="0" fillId="8" borderId="19" xfId="0" applyFill="1" applyBorder="1"/>
    <xf numFmtId="0" fontId="0" fillId="8" borderId="20" xfId="0" applyFill="1" applyBorder="1"/>
    <xf numFmtId="0" fontId="0" fillId="8" borderId="21" xfId="0" applyFill="1" applyBorder="1"/>
    <xf numFmtId="0" fontId="4" fillId="8" borderId="0" xfId="0" applyFont="1" applyFill="1"/>
    <xf numFmtId="0" fontId="3" fillId="8" borderId="0" xfId="0" applyFont="1" applyFill="1"/>
    <xf numFmtId="0" fontId="0" fillId="8" borderId="18" xfId="0" applyFill="1" applyBorder="1"/>
    <xf numFmtId="0" fontId="14" fillId="8" borderId="0" xfId="1" applyFont="1" applyFill="1"/>
    <xf numFmtId="3" fontId="0" fillId="0" borderId="0" xfId="0" applyNumberFormat="1"/>
    <xf numFmtId="3" fontId="0" fillId="0" borderId="0" xfId="0" applyNumberFormat="1" applyProtection="1">
      <protection locked="0"/>
    </xf>
    <xf numFmtId="3" fontId="0" fillId="0" borderId="3" xfId="0" applyNumberFormat="1" applyBorder="1" applyProtection="1">
      <protection locked="0"/>
    </xf>
    <xf numFmtId="0" fontId="15" fillId="5" borderId="12" xfId="0" applyFont="1" applyFill="1" applyBorder="1" applyAlignment="1" applyProtection="1">
      <alignment horizontal="center" vertical="center"/>
      <protection locked="0"/>
    </xf>
    <xf numFmtId="0" fontId="3" fillId="8" borderId="0" xfId="0" applyFont="1" applyFill="1" applyAlignment="1">
      <alignment vertical="center"/>
    </xf>
    <xf numFmtId="2" fontId="0" fillId="8" borderId="0" xfId="0" applyNumberFormat="1" applyFill="1"/>
    <xf numFmtId="3" fontId="1" fillId="0" borderId="0" xfId="0" applyNumberFormat="1" applyFont="1"/>
    <xf numFmtId="44" fontId="0" fillId="3" borderId="0" xfId="2" applyFont="1" applyFill="1" applyProtection="1">
      <protection locked="0"/>
    </xf>
    <xf numFmtId="0" fontId="0" fillId="0" borderId="20" xfId="0" applyBorder="1"/>
    <xf numFmtId="0" fontId="1" fillId="11" borderId="0" xfId="0" applyFont="1" applyFill="1"/>
    <xf numFmtId="0" fontId="0" fillId="11" borderId="0" xfId="0" applyFill="1"/>
    <xf numFmtId="3" fontId="0" fillId="11" borderId="0" xfId="0" applyNumberFormat="1" applyFill="1"/>
    <xf numFmtId="0" fontId="0" fillId="12" borderId="28" xfId="0" applyFill="1" applyBorder="1"/>
    <xf numFmtId="0" fontId="0" fillId="12" borderId="7" xfId="0" applyFill="1" applyBorder="1"/>
    <xf numFmtId="0" fontId="0" fillId="12" borderId="8" xfId="0" applyFill="1" applyBorder="1"/>
    <xf numFmtId="0" fontId="0" fillId="12" borderId="26" xfId="0" applyFill="1" applyBorder="1"/>
    <xf numFmtId="0" fontId="0" fillId="12" borderId="0" xfId="0" applyFill="1"/>
    <xf numFmtId="0" fontId="22" fillId="12" borderId="0" xfId="0" applyFont="1" applyFill="1"/>
    <xf numFmtId="0" fontId="0" fillId="12" borderId="3" xfId="0" applyFill="1" applyBorder="1"/>
    <xf numFmtId="0" fontId="0" fillId="12" borderId="27" xfId="0" applyFill="1" applyBorder="1"/>
    <xf numFmtId="0" fontId="0" fillId="12" borderId="1" xfId="0" applyFill="1" applyBorder="1"/>
    <xf numFmtId="0" fontId="0" fillId="12" borderId="2" xfId="0" applyFill="1" applyBorder="1"/>
    <xf numFmtId="0" fontId="1" fillId="13" borderId="3" xfId="0" applyFont="1" applyFill="1" applyBorder="1"/>
    <xf numFmtId="3" fontId="0" fillId="13" borderId="0" xfId="0" applyNumberFormat="1" applyFill="1" applyProtection="1">
      <protection locked="0"/>
    </xf>
    <xf numFmtId="0" fontId="1" fillId="14" borderId="4" xfId="0" applyFont="1" applyFill="1" applyBorder="1"/>
    <xf numFmtId="3" fontId="1" fillId="14" borderId="5" xfId="0" applyNumberFormat="1" applyFont="1" applyFill="1" applyBorder="1"/>
    <xf numFmtId="3" fontId="1" fillId="14" borderId="4" xfId="0" applyNumberFormat="1" applyFont="1" applyFill="1" applyBorder="1"/>
    <xf numFmtId="3" fontId="1" fillId="14" borderId="6" xfId="0" applyNumberFormat="1" applyFont="1" applyFill="1" applyBorder="1"/>
    <xf numFmtId="165" fontId="15" fillId="13" borderId="22" xfId="3" applyNumberFormat="1" applyFont="1" applyFill="1" applyBorder="1" applyAlignment="1">
      <alignment horizontal="center" vertical="center"/>
    </xf>
    <xf numFmtId="0" fontId="1" fillId="8" borderId="0" xfId="0" applyFont="1" applyFill="1" applyAlignment="1">
      <alignment horizontal="left" vertical="center"/>
    </xf>
    <xf numFmtId="3" fontId="1" fillId="10" borderId="0" xfId="0" applyNumberFormat="1" applyFont="1" applyFill="1"/>
    <xf numFmtId="3" fontId="1" fillId="10" borderId="27" xfId="0" applyNumberFormat="1" applyFont="1" applyFill="1" applyBorder="1"/>
    <xf numFmtId="3" fontId="1" fillId="10" borderId="1" xfId="0" applyNumberFormat="1" applyFont="1" applyFill="1" applyBorder="1"/>
    <xf numFmtId="3" fontId="1" fillId="10" borderId="2" xfId="0" applyNumberFormat="1" applyFont="1" applyFill="1" applyBorder="1"/>
    <xf numFmtId="0" fontId="1" fillId="8" borderId="0" xfId="0" applyFont="1" applyFill="1" applyAlignment="1">
      <alignment vertical="center"/>
    </xf>
    <xf numFmtId="0" fontId="15" fillId="8" borderId="22" xfId="0" applyFont="1" applyFill="1" applyBorder="1" applyAlignment="1">
      <alignment wrapText="1"/>
    </xf>
    <xf numFmtId="0" fontId="1" fillId="3" borderId="3" xfId="0" applyFont="1" applyFill="1" applyBorder="1"/>
    <xf numFmtId="0" fontId="0" fillId="7" borderId="0" xfId="0" applyFill="1"/>
    <xf numFmtId="0" fontId="10" fillId="7" borderId="0" xfId="0" applyFont="1" applyFill="1"/>
    <xf numFmtId="0" fontId="9" fillId="7" borderId="0" xfId="0" applyFont="1" applyFill="1"/>
    <xf numFmtId="0" fontId="11" fillId="7" borderId="0" xfId="0" applyFont="1" applyFill="1" applyAlignment="1">
      <alignment horizontal="center"/>
    </xf>
    <xf numFmtId="0" fontId="9" fillId="8" borderId="20" xfId="0" applyFont="1" applyFill="1" applyBorder="1"/>
    <xf numFmtId="0" fontId="11" fillId="8" borderId="20" xfId="0" applyFont="1" applyFill="1" applyBorder="1" applyAlignment="1">
      <alignment horizontal="center"/>
    </xf>
    <xf numFmtId="0" fontId="17" fillId="8" borderId="0" xfId="0" applyFont="1" applyFill="1"/>
    <xf numFmtId="0" fontId="11" fillId="8" borderId="0" xfId="0" applyFont="1" applyFill="1"/>
    <xf numFmtId="0" fontId="15" fillId="8" borderId="0" xfId="0" applyFont="1" applyFill="1" applyAlignment="1">
      <alignment wrapText="1"/>
    </xf>
    <xf numFmtId="0" fontId="0" fillId="8" borderId="0" xfId="0" applyFill="1" applyAlignment="1">
      <alignment horizontal="left" vertical="center" wrapText="1" indent="1"/>
    </xf>
    <xf numFmtId="0" fontId="18" fillId="8" borderId="0" xfId="0" applyFont="1" applyFill="1"/>
    <xf numFmtId="0" fontId="17" fillId="8" borderId="0" xfId="0" applyFont="1" applyFill="1" applyAlignment="1">
      <alignment horizontal="left" vertical="center" wrapText="1" indent="1"/>
    </xf>
    <xf numFmtId="0" fontId="15" fillId="8" borderId="9" xfId="0" applyFont="1" applyFill="1" applyBorder="1" applyAlignment="1">
      <alignment horizontal="right"/>
    </xf>
    <xf numFmtId="0" fontId="16" fillId="8" borderId="10" xfId="0" applyFont="1" applyFill="1" applyBorder="1"/>
    <xf numFmtId="44" fontId="0" fillId="3" borderId="0" xfId="2" applyFont="1" applyFill="1" applyBorder="1" applyProtection="1"/>
    <xf numFmtId="0" fontId="15" fillId="8" borderId="10" xfId="0" applyFont="1" applyFill="1" applyBorder="1" applyAlignment="1">
      <alignment wrapText="1"/>
    </xf>
    <xf numFmtId="164" fontId="0" fillId="2" borderId="27" xfId="2" applyNumberFormat="1" applyFont="1" applyFill="1" applyBorder="1" applyAlignment="1" applyProtection="1">
      <alignment vertical="center"/>
    </xf>
    <xf numFmtId="164" fontId="0" fillId="2" borderId="1" xfId="2" applyNumberFormat="1" applyFont="1" applyFill="1" applyBorder="1" applyAlignment="1" applyProtection="1">
      <alignment vertical="center"/>
    </xf>
    <xf numFmtId="164" fontId="1" fillId="2" borderId="1" xfId="2" applyNumberFormat="1" applyFont="1" applyFill="1" applyBorder="1" applyAlignment="1" applyProtection="1">
      <alignment vertical="center"/>
    </xf>
    <xf numFmtId="164" fontId="1" fillId="2" borderId="2" xfId="2" applyNumberFormat="1" applyFont="1" applyFill="1" applyBorder="1" applyAlignment="1" applyProtection="1">
      <alignment vertical="center"/>
    </xf>
    <xf numFmtId="0" fontId="15" fillId="8" borderId="22" xfId="0" applyFont="1" applyFill="1" applyBorder="1"/>
    <xf numFmtId="0" fontId="15" fillId="8" borderId="5" xfId="0" applyFont="1" applyFill="1" applyBorder="1" applyAlignment="1">
      <alignment wrapText="1"/>
    </xf>
    <xf numFmtId="44" fontId="0" fillId="3" borderId="26" xfId="2" applyFont="1" applyFill="1" applyBorder="1" applyProtection="1">
      <protection locked="0"/>
    </xf>
    <xf numFmtId="4" fontId="19" fillId="9" borderId="22" xfId="3" applyNumberFormat="1" applyFont="1" applyBorder="1" applyAlignment="1" applyProtection="1">
      <alignment horizontal="center" vertical="center"/>
    </xf>
    <xf numFmtId="0" fontId="1" fillId="14" borderId="5" xfId="0" applyFont="1" applyFill="1" applyBorder="1"/>
    <xf numFmtId="0" fontId="1" fillId="14" borderId="6" xfId="0" applyFont="1" applyFill="1" applyBorder="1"/>
    <xf numFmtId="0" fontId="0" fillId="14" borderId="5" xfId="0" applyFill="1" applyBorder="1"/>
    <xf numFmtId="0" fontId="1" fillId="14" borderId="22" xfId="0" applyFont="1" applyFill="1" applyBorder="1"/>
    <xf numFmtId="3" fontId="1" fillId="10" borderId="30" xfId="0" applyNumberFormat="1" applyFont="1" applyFill="1" applyBorder="1"/>
    <xf numFmtId="0" fontId="14" fillId="8" borderId="0" xfId="1" applyFont="1" applyFill="1" applyProtection="1"/>
    <xf numFmtId="0" fontId="5" fillId="8" borderId="0" xfId="0" applyFont="1" applyFill="1" applyAlignment="1">
      <alignment horizontal="center"/>
    </xf>
    <xf numFmtId="0" fontId="0" fillId="0" borderId="5" xfId="0" applyBorder="1"/>
    <xf numFmtId="4" fontId="0" fillId="2" borderId="0" xfId="0" applyNumberFormat="1" applyFill="1"/>
    <xf numFmtId="4" fontId="0" fillId="2" borderId="3" xfId="0" applyNumberFormat="1" applyFill="1" applyBorder="1"/>
    <xf numFmtId="0" fontId="1" fillId="0" borderId="29" xfId="0" applyFont="1" applyBorder="1"/>
    <xf numFmtId="0" fontId="1" fillId="3" borderId="22" xfId="0" applyFont="1" applyFill="1" applyBorder="1"/>
    <xf numFmtId="3" fontId="1" fillId="3" borderId="1" xfId="0" applyNumberFormat="1" applyFont="1" applyFill="1" applyBorder="1"/>
    <xf numFmtId="3" fontId="1" fillId="3" borderId="2" xfId="0" applyNumberFormat="1" applyFont="1" applyFill="1" applyBorder="1"/>
    <xf numFmtId="165" fontId="20" fillId="8" borderId="0" xfId="3" applyNumberFormat="1" applyFont="1" applyFill="1" applyBorder="1" applyAlignment="1" applyProtection="1">
      <alignment horizontal="center" vertical="center"/>
    </xf>
    <xf numFmtId="0" fontId="1" fillId="0" borderId="0" xfId="0" applyFont="1" applyAlignment="1">
      <alignment vertical="center"/>
    </xf>
    <xf numFmtId="2" fontId="0" fillId="8" borderId="20" xfId="0" applyNumberFormat="1" applyFill="1" applyBorder="1"/>
    <xf numFmtId="0" fontId="0" fillId="8" borderId="25" xfId="0" applyFill="1" applyBorder="1"/>
    <xf numFmtId="0" fontId="0" fillId="8" borderId="24" xfId="0" applyFill="1" applyBorder="1"/>
    <xf numFmtId="0" fontId="3" fillId="8" borderId="23" xfId="0" applyFont="1" applyFill="1" applyBorder="1" applyAlignment="1">
      <alignment vertical="center"/>
    </xf>
    <xf numFmtId="3" fontId="0" fillId="0" borderId="26" xfId="0" applyNumberFormat="1" applyBorder="1" applyProtection="1">
      <protection locked="0"/>
    </xf>
    <xf numFmtId="0" fontId="5" fillId="8" borderId="0" xfId="0" applyFont="1" applyFill="1"/>
    <xf numFmtId="0" fontId="23" fillId="8" borderId="0" xfId="0" applyFont="1" applyFill="1"/>
    <xf numFmtId="0" fontId="8" fillId="8" borderId="0" xfId="0" applyFont="1" applyFill="1"/>
    <xf numFmtId="3" fontId="1" fillId="10" borderId="31" xfId="0" applyNumberFormat="1" applyFont="1" applyFill="1" applyBorder="1"/>
    <xf numFmtId="3" fontId="1" fillId="10" borderId="32" xfId="0" applyNumberFormat="1" applyFont="1" applyFill="1" applyBorder="1"/>
    <xf numFmtId="3" fontId="1" fillId="10" borderId="33" xfId="0" applyNumberFormat="1" applyFont="1" applyFill="1" applyBorder="1"/>
    <xf numFmtId="0" fontId="0" fillId="0" borderId="3" xfId="0" applyBorder="1"/>
    <xf numFmtId="0" fontId="0" fillId="0" borderId="2" xfId="0" applyBorder="1"/>
    <xf numFmtId="3" fontId="0" fillId="0" borderId="27" xfId="0" applyNumberFormat="1" applyBorder="1" applyProtection="1">
      <protection locked="0"/>
    </xf>
    <xf numFmtId="164" fontId="0" fillId="0" borderId="26" xfId="2" applyNumberFormat="1" applyFont="1" applyBorder="1" applyProtection="1">
      <protection locked="0"/>
    </xf>
    <xf numFmtId="164" fontId="0" fillId="0" borderId="0" xfId="2" applyNumberFormat="1" applyFont="1" applyProtection="1">
      <protection locked="0"/>
    </xf>
    <xf numFmtId="0" fontId="0" fillId="5" borderId="12" xfId="0" applyFill="1" applyBorder="1" applyAlignment="1" applyProtection="1">
      <alignment horizontal="center" vertical="center"/>
      <protection locked="0"/>
    </xf>
    <xf numFmtId="0" fontId="1" fillId="8" borderId="34" xfId="0" applyFont="1" applyFill="1" applyBorder="1"/>
    <xf numFmtId="0" fontId="0" fillId="8" borderId="35" xfId="0" applyFill="1" applyBorder="1"/>
    <xf numFmtId="0" fontId="0" fillId="8" borderId="36" xfId="0" applyFill="1" applyBorder="1"/>
    <xf numFmtId="0" fontId="0" fillId="15" borderId="37" xfId="0" applyFill="1" applyBorder="1" applyAlignment="1">
      <alignment horizontal="center"/>
    </xf>
    <xf numFmtId="165" fontId="19" fillId="9" borderId="22" xfId="3" applyNumberFormat="1" applyFont="1" applyBorder="1" applyAlignment="1" applyProtection="1">
      <alignment horizontal="center" vertical="center"/>
    </xf>
    <xf numFmtId="0" fontId="15" fillId="5" borderId="25" xfId="0" applyFont="1" applyFill="1" applyBorder="1" applyAlignment="1" applyProtection="1">
      <alignment horizontal="center" vertical="center"/>
      <protection locked="0"/>
    </xf>
    <xf numFmtId="0" fontId="15" fillId="3" borderId="5" xfId="0" applyFont="1" applyFill="1" applyBorder="1" applyAlignment="1">
      <alignment horizontal="center"/>
    </xf>
    <xf numFmtId="0" fontId="15" fillId="3" borderId="4" xfId="0" applyFont="1" applyFill="1" applyBorder="1" applyAlignment="1">
      <alignment horizontal="center"/>
    </xf>
    <xf numFmtId="0" fontId="15" fillId="3" borderId="6" xfId="0" applyFont="1" applyFill="1" applyBorder="1" applyAlignment="1">
      <alignment horizontal="center"/>
    </xf>
    <xf numFmtId="0" fontId="15" fillId="8" borderId="0" xfId="0" applyFont="1" applyFill="1" applyAlignment="1">
      <alignment horizontal="left" wrapText="1"/>
    </xf>
    <xf numFmtId="0" fontId="1" fillId="8" borderId="0" xfId="0" applyFont="1" applyFill="1" applyAlignment="1">
      <alignment wrapText="1"/>
    </xf>
    <xf numFmtId="3" fontId="16" fillId="8" borderId="9" xfId="0" applyNumberFormat="1" applyFont="1" applyFill="1" applyBorder="1" applyAlignment="1">
      <alignment horizontal="center" vertical="center"/>
    </xf>
    <xf numFmtId="3" fontId="16" fillId="8" borderId="10" xfId="0" applyNumberFormat="1" applyFont="1" applyFill="1" applyBorder="1" applyAlignment="1">
      <alignment horizontal="center" vertical="center"/>
    </xf>
    <xf numFmtId="0" fontId="1" fillId="8" borderId="0" xfId="0" applyFont="1" applyFill="1" applyAlignment="1">
      <alignment horizontal="left" vertical="center"/>
    </xf>
  </cellXfs>
  <cellStyles count="4">
    <cellStyle name="Bra" xfId="3" builtinId="26"/>
    <cellStyle name="Hyperlänk" xfId="1" builtinId="8"/>
    <cellStyle name="Normal" xfId="0" builtinId="0"/>
    <cellStyle name="Valuta" xfId="2" builtinId="4"/>
  </cellStyles>
  <dxfs count="55">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border diagonalUp="0" diagonalDown="0">
        <left style="thin">
          <color indexed="64"/>
        </left>
        <right/>
        <top/>
        <bottom/>
        <vertical/>
        <horizontal/>
      </border>
      <protection locked="0" hidden="0"/>
    </dxf>
    <dxf>
      <border outline="0">
        <left style="thin">
          <color indexed="64"/>
        </left>
        <right style="thin">
          <color indexed="64"/>
        </right>
        <top style="thin">
          <color indexed="64"/>
        </top>
        <bottom style="thin">
          <color indexed="64"/>
        </bottom>
      </border>
    </dxf>
    <dxf>
      <numFmt numFmtId="3" formatCode="#,##0"/>
      <fill>
        <patternFill patternType="solid">
          <fgColor indexed="64"/>
          <bgColor theme="7" tint="0.79998168889431442"/>
        </patternFill>
      </fill>
      <protection locked="0" hidden="0"/>
    </dxf>
    <dxf>
      <numFmt numFmtId="164" formatCode="_-* #,##0\ &quot;kr&quot;_-;\-* #,##0\ &quot;kr&quot;_-;_-* &quot;-&quot;??\ &quot;kr&quot;_-;_-@_-"/>
      <protection locked="0" hidden="0"/>
    </dxf>
    <dxf>
      <numFmt numFmtId="164" formatCode="_-* #,##0\ &quot;kr&quot;_-;\-* #,##0\ &quot;kr&quot;_-;_-* &quot;-&quot;??\ &quot;kr&quot;_-;_-@_-"/>
      <border diagonalUp="0" diagonalDown="0">
        <left style="thin">
          <color indexed="64"/>
        </left>
        <vertical/>
      </border>
      <protection locked="0" hidden="0"/>
    </dxf>
    <dxf>
      <numFmt numFmtId="164" formatCode="_-* #,##0\ &quot;kr&quot;_-;\-* #,##0\ &quot;kr&quot;_-;_-* &quot;-&quot;??\ &quot;kr&quot;_-;_-@_-"/>
      <protection locked="0" hidden="0"/>
    </dxf>
    <dxf>
      <numFmt numFmtId="164" formatCode="_-* #,##0\ &quot;kr&quot;_-;\-* #,##0\ &quot;kr&quot;_-;_-* &quot;-&quot;??\ &quot;kr&quot;_-;_-@_-"/>
      <border diagonalUp="0" diagonalDown="0">
        <left style="thin">
          <color indexed="64"/>
        </left>
        <vertical/>
      </border>
      <protection locked="0" hidden="0"/>
    </dxf>
    <dxf>
      <numFmt numFmtId="164" formatCode="_-* #,##0\ &quot;kr&quot;_-;\-* #,##0\ &quot;kr&quot;_-;_-* &quot;-&quot;??\ &quot;kr&quot;_-;_-@_-"/>
      <protection locked="0" hidden="0"/>
    </dxf>
    <dxf>
      <numFmt numFmtId="164" formatCode="_-* #,##0\ &quot;kr&quot;_-;\-* #,##0\ &quot;kr&quot;_-;_-* &quot;-&quot;??\ &quot;kr&quot;_-;_-@_-"/>
      <border diagonalUp="0" diagonalDown="0">
        <left style="thin">
          <color indexed="64"/>
        </left>
        <right/>
        <top/>
        <bottom/>
        <vertical/>
        <horizontal/>
      </border>
      <protection locked="0" hidden="0"/>
    </dxf>
    <dxf>
      <border outline="0">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solid">
          <fgColor indexed="64"/>
          <bgColor theme="5" tint="0.79998168889431442"/>
        </patternFill>
      </fill>
      <protection locked="0" hidden="0"/>
    </dxf>
    <dxf>
      <numFmt numFmtId="3" formatCode="#,##0"/>
      <border diagonalUp="0" diagonalDown="0">
        <left/>
        <right style="thin">
          <color indexed="64"/>
        </right>
        <top/>
        <bottom/>
        <vertical/>
        <horizontal/>
      </border>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protection locked="0" hidden="0"/>
    </dxf>
    <dxf>
      <numFmt numFmtId="3" formatCode="#,##0"/>
      <border diagonalUp="0" diagonalDown="0">
        <left style="dotted">
          <color indexed="64"/>
        </left>
        <right/>
        <top/>
        <bottom/>
        <vertical/>
        <horizontal/>
      </border>
      <protection locked="0" hidden="0"/>
    </dxf>
    <dxf>
      <border diagonalUp="0" diagonalDown="0">
        <left/>
        <right style="thin">
          <color indexed="64"/>
        </right>
        <top/>
        <bottom/>
        <vertical/>
        <horizontal/>
      </border>
      <protection locked="1" hidden="0"/>
    </dxf>
    <dxf>
      <border outline="0">
        <left style="thin">
          <color indexed="64"/>
        </left>
        <top style="thin">
          <color indexed="64"/>
        </top>
        <bottom style="thin">
          <color indexed="64"/>
        </bottom>
      </border>
    </dxf>
    <dxf>
      <protection locked="1" hidden="0"/>
    </dxf>
    <dxf>
      <numFmt numFmtId="4" formatCode="#,##0.00"/>
      <fill>
        <patternFill patternType="solid">
          <fgColor indexed="64"/>
          <bgColor theme="8" tint="0.79998168889431442"/>
        </patternFill>
      </fill>
      <protection locked="1" hidden="0"/>
    </dxf>
  </dxfs>
  <tableStyles count="1" defaultTableStyle="TableStyleMedium2" defaultPivotStyle="PivotStyleLight16">
    <tableStyle name="Tabellformat 1" pivot="0" count="0" xr9:uid="{03B255A5-0BC2-4692-A9D6-5EBDEADE61E4}"/>
  </tableStyles>
  <colors>
    <mruColors>
      <color rgb="FFFFC000"/>
      <color rgb="FF20087A"/>
      <color rgb="FFB1510F"/>
      <color rgb="FFFFCCCC"/>
      <color rgb="FFFFF39B"/>
      <color rgb="FFFFFBE1"/>
      <color rgb="FF0000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sv-SE" b="1">
                <a:solidFill>
                  <a:schemeClr val="tx1"/>
                </a:solidFill>
                <a:latin typeface="Arial" panose="020B0604020202020204" pitchFamily="34" charset="0"/>
                <a:cs typeface="Arial" panose="020B0604020202020204" pitchFamily="34" charset="0"/>
              </a:rPr>
              <a:t>Elproduktion kWh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0.11020133208709611"/>
          <c:y val="0.30346599828019455"/>
          <c:w val="0.88650078072291816"/>
          <c:h val="0.59176029696160592"/>
        </c:manualLayout>
      </c:layout>
      <c:barChart>
        <c:barDir val="col"/>
        <c:grouping val="stacked"/>
        <c:varyColors val="0"/>
        <c:ser>
          <c:idx val="0"/>
          <c:order val="1"/>
          <c:tx>
            <c:v>Såld el</c:v>
          </c:tx>
          <c:spPr>
            <a:solidFill>
              <a:srgbClr val="20087A"/>
            </a:solidFill>
            <a:ln>
              <a:noFill/>
            </a:ln>
            <a:effectLst/>
          </c:spPr>
          <c:invertIfNegative val="0"/>
          <c:val>
            <c:numRef>
              <c:f>'5. Beräkningar'!$A$11:$O$11</c:f>
              <c:numCache>
                <c:formatCode>#,##0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0-B228-4D07-B27C-2282729B25A9}"/>
            </c:ext>
          </c:extLst>
        </c:ser>
        <c:ser>
          <c:idx val="2"/>
          <c:order val="2"/>
          <c:tx>
            <c:v>Produktion för egenförbrukning</c:v>
          </c:tx>
          <c:spPr>
            <a:solidFill>
              <a:schemeClr val="accent4"/>
            </a:solidFill>
            <a:ln>
              <a:noFill/>
            </a:ln>
            <a:effectLst/>
          </c:spPr>
          <c:invertIfNegative val="0"/>
          <c:val>
            <c:numRef>
              <c:f>'5. Beräkningar'!$A$13:$O$13</c:f>
              <c:numCache>
                <c:formatCode>#,##0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2-A458-41B3-BE37-50098474256E}"/>
            </c:ext>
          </c:extLst>
        </c:ser>
        <c:dLbls>
          <c:showLegendKey val="0"/>
          <c:showVal val="0"/>
          <c:showCatName val="0"/>
          <c:showSerName val="0"/>
          <c:showPercent val="0"/>
          <c:showBubbleSize val="0"/>
        </c:dLbls>
        <c:gapWidth val="150"/>
        <c:overlap val="100"/>
        <c:axId val="400178128"/>
        <c:axId val="400177472"/>
      </c:barChart>
      <c:lineChart>
        <c:grouping val="standard"/>
        <c:varyColors val="0"/>
        <c:ser>
          <c:idx val="1"/>
          <c:order val="0"/>
          <c:tx>
            <c:v>Normalårsproduktion</c:v>
          </c:tx>
          <c:spPr>
            <a:ln w="25400" cap="rnd">
              <a:solidFill>
                <a:schemeClr val="accent2"/>
              </a:solidFill>
              <a:prstDash val="solid"/>
              <a:round/>
            </a:ln>
            <a:effectLst/>
          </c:spPr>
          <c:marker>
            <c:symbol val="none"/>
          </c:marker>
          <c:cat>
            <c:numRef>
              <c:f>'1 Total normalårsproduktion'!$D$20:$R$20</c:f>
              <c:numCache>
                <c:formatCode>General</c:formatCode>
                <c:ptCount val="15"/>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numCache>
            </c:numRef>
          </c:cat>
          <c:val>
            <c:numRef>
              <c:f>'5. Beräkningar'!$A$21:$O$21</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1-FDF9-451F-9982-BF82CD8686A6}"/>
            </c:ext>
          </c:extLst>
        </c:ser>
        <c:ser>
          <c:idx val="3"/>
          <c:order val="3"/>
          <c:tx>
            <c:v>Trendlinje total produktion</c:v>
          </c:tx>
          <c:spPr>
            <a:ln w="28575" cap="rnd">
              <a:noFill/>
              <a:round/>
            </a:ln>
            <a:effectLst/>
          </c:spPr>
          <c:marker>
            <c:symbol val="none"/>
          </c:marker>
          <c:trendline>
            <c:name>Trendlinje total produktion</c:name>
            <c:spPr>
              <a:ln w="19050" cap="rnd">
                <a:solidFill>
                  <a:srgbClr val="20087A"/>
                </a:solidFill>
                <a:prstDash val="sysDot"/>
                <a:tailEnd type="triangle"/>
              </a:ln>
              <a:effectLst/>
            </c:spPr>
            <c:trendlineType val="linear"/>
            <c:dispRSqr val="0"/>
            <c:dispEq val="0"/>
          </c:trendline>
          <c:val>
            <c:numRef>
              <c:f>'5. Beräkningar'!$A$15:$O$15</c:f>
              <c:numCache>
                <c:formatCode>#,##0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0-EA3F-4CC3-9461-BE9DB2A60070}"/>
            </c:ext>
          </c:extLst>
        </c:ser>
        <c:dLbls>
          <c:showLegendKey val="0"/>
          <c:showVal val="0"/>
          <c:showCatName val="0"/>
          <c:showSerName val="0"/>
          <c:showPercent val="0"/>
          <c:showBubbleSize val="0"/>
        </c:dLbls>
        <c:marker val="1"/>
        <c:smooth val="0"/>
        <c:axId val="400178128"/>
        <c:axId val="400177472"/>
      </c:lineChart>
      <c:catAx>
        <c:axId val="400178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v-SE"/>
          </a:p>
        </c:txPr>
        <c:crossAx val="400177472"/>
        <c:crosses val="autoZero"/>
        <c:auto val="1"/>
        <c:lblAlgn val="ctr"/>
        <c:lblOffset val="100"/>
        <c:noMultiLvlLbl val="0"/>
      </c:catAx>
      <c:valAx>
        <c:axId val="400177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v-SE"/>
          </a:p>
        </c:txPr>
        <c:crossAx val="400178128"/>
        <c:crosses val="autoZero"/>
        <c:crossBetween val="between"/>
      </c:valAx>
      <c:spPr>
        <a:noFill/>
        <a:ln>
          <a:noFill/>
        </a:ln>
        <a:effectLst/>
      </c:spPr>
    </c:plotArea>
    <c:legend>
      <c:legendPos val="t"/>
      <c:legendEntry>
        <c:idx val="3"/>
        <c:delete val="1"/>
      </c:legendEntry>
      <c:layout>
        <c:manualLayout>
          <c:xMode val="edge"/>
          <c:yMode val="edge"/>
          <c:x val="0.12853754482314847"/>
          <c:y val="0.12239566478161387"/>
          <c:w val="0.82607103241482904"/>
          <c:h val="0.1404223267445391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v-SE"/>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12700" cap="flat" cmpd="sng" algn="ctr">
      <a:solidFill>
        <a:schemeClr val="tx1"/>
      </a:solidFill>
      <a:round/>
    </a:ln>
    <a:effectLst/>
  </c:spPr>
  <c:txPr>
    <a:bodyPr/>
    <a:lstStyle/>
    <a:p>
      <a:pPr>
        <a:defRPr/>
      </a:pPr>
      <a:endParaRPr lang="sv-S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Nätintäkt</c:v>
          </c:tx>
          <c:spPr>
            <a:solidFill>
              <a:srgbClr val="002060"/>
            </a:solidFill>
            <a:ln>
              <a:noFill/>
            </a:ln>
            <a:effectLst/>
          </c:spPr>
          <c:invertIfNegative val="0"/>
          <c:cat>
            <c:numRef>
              <c:f>'5. Beräkningar'!$B$26:$D$26</c:f>
              <c:numCache>
                <c:formatCode>General</c:formatCode>
                <c:ptCount val="3"/>
                <c:pt idx="0">
                  <c:v>2022</c:v>
                </c:pt>
                <c:pt idx="1">
                  <c:v>2023</c:v>
                </c:pt>
                <c:pt idx="2">
                  <c:v>2024</c:v>
                </c:pt>
              </c:numCache>
            </c:numRef>
          </c:cat>
          <c:val>
            <c:numRef>
              <c:f>'5. Beräkningar'!$B$27:$D$27</c:f>
              <c:numCache>
                <c:formatCode>#,##0</c:formatCode>
                <c:ptCount val="3"/>
                <c:pt idx="0">
                  <c:v>0</c:v>
                </c:pt>
                <c:pt idx="1">
                  <c:v>0</c:v>
                </c:pt>
                <c:pt idx="2">
                  <c:v>0</c:v>
                </c:pt>
              </c:numCache>
            </c:numRef>
          </c:val>
          <c:extLst>
            <c:ext xmlns:c16="http://schemas.microsoft.com/office/drawing/2014/chart" uri="{C3380CC4-5D6E-409C-BE32-E72D297353CC}">
              <c16:uniqueId val="{00000003-1507-4428-BC99-A1DA8C16256E}"/>
            </c:ext>
          </c:extLst>
        </c:ser>
        <c:ser>
          <c:idx val="1"/>
          <c:order val="1"/>
          <c:tx>
            <c:v>Nätkostnad</c:v>
          </c:tx>
          <c:spPr>
            <a:solidFill>
              <a:schemeClr val="accent2"/>
            </a:solidFill>
            <a:ln w="12700">
              <a:noFill/>
            </a:ln>
            <a:effectLst/>
          </c:spPr>
          <c:invertIfNegative val="0"/>
          <c:cat>
            <c:numRef>
              <c:f>'5. Beräkningar'!$B$26:$D$26</c:f>
              <c:numCache>
                <c:formatCode>General</c:formatCode>
                <c:ptCount val="3"/>
                <c:pt idx="0">
                  <c:v>2022</c:v>
                </c:pt>
                <c:pt idx="1">
                  <c:v>2023</c:v>
                </c:pt>
                <c:pt idx="2">
                  <c:v>2024</c:v>
                </c:pt>
              </c:numCache>
            </c:numRef>
          </c:cat>
          <c:val>
            <c:numRef>
              <c:f>'5. Beräkningar'!$B$28:$D$28</c:f>
              <c:numCache>
                <c:formatCode>#,##0</c:formatCode>
                <c:ptCount val="3"/>
                <c:pt idx="0">
                  <c:v>0</c:v>
                </c:pt>
                <c:pt idx="1">
                  <c:v>0</c:v>
                </c:pt>
                <c:pt idx="2">
                  <c:v>0</c:v>
                </c:pt>
              </c:numCache>
            </c:numRef>
          </c:val>
          <c:extLst>
            <c:ext xmlns:c16="http://schemas.microsoft.com/office/drawing/2014/chart" uri="{C3380CC4-5D6E-409C-BE32-E72D297353CC}">
              <c16:uniqueId val="{00000004-1507-4428-BC99-A1DA8C16256E}"/>
            </c:ext>
          </c:extLst>
        </c:ser>
        <c:dLbls>
          <c:showLegendKey val="0"/>
          <c:showVal val="0"/>
          <c:showCatName val="0"/>
          <c:showSerName val="0"/>
          <c:showPercent val="0"/>
          <c:showBubbleSize val="0"/>
        </c:dLbls>
        <c:gapWidth val="150"/>
        <c:axId val="400178128"/>
        <c:axId val="400177472"/>
      </c:barChart>
      <c:lineChart>
        <c:grouping val="standard"/>
        <c:varyColors val="0"/>
        <c:ser>
          <c:idx val="3"/>
          <c:order val="2"/>
          <c:tx>
            <c:v>Genomsnittligt nettovärde</c:v>
          </c:tx>
          <c:spPr>
            <a:ln w="28575" cap="rnd">
              <a:solidFill>
                <a:schemeClr val="accent4"/>
              </a:solidFill>
              <a:prstDash val="sysDash"/>
              <a:round/>
            </a:ln>
            <a:effectLst/>
          </c:spPr>
          <c:marker>
            <c:symbol val="none"/>
          </c:marker>
          <c:val>
            <c:numRef>
              <c:f>'5. Beräkningar'!$B$30:$D$30</c:f>
              <c:numCache>
                <c:formatCode>#,##0</c:formatCode>
                <c:ptCount val="3"/>
                <c:pt idx="0">
                  <c:v>0</c:v>
                </c:pt>
                <c:pt idx="1">
                  <c:v>0</c:v>
                </c:pt>
                <c:pt idx="2">
                  <c:v>0</c:v>
                </c:pt>
              </c:numCache>
            </c:numRef>
          </c:val>
          <c:smooth val="0"/>
          <c:extLst>
            <c:ext xmlns:c16="http://schemas.microsoft.com/office/drawing/2014/chart" uri="{C3380CC4-5D6E-409C-BE32-E72D297353CC}">
              <c16:uniqueId val="{00000006-1507-4428-BC99-A1DA8C16256E}"/>
            </c:ext>
          </c:extLst>
        </c:ser>
        <c:dLbls>
          <c:showLegendKey val="0"/>
          <c:showVal val="0"/>
          <c:showCatName val="0"/>
          <c:showSerName val="0"/>
          <c:showPercent val="0"/>
          <c:showBubbleSize val="0"/>
        </c:dLbls>
        <c:marker val="1"/>
        <c:smooth val="0"/>
        <c:axId val="400178128"/>
        <c:axId val="400177472"/>
      </c:lineChart>
      <c:catAx>
        <c:axId val="40017812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b" anchorCtr="0"/>
          <a:lstStyle/>
          <a:p>
            <a:pPr>
              <a:defRPr sz="1200" b="1" i="0" u="none" strike="noStrike" kern="1200" baseline="0">
                <a:solidFill>
                  <a:srgbClr val="002060"/>
                </a:solidFill>
                <a:latin typeface="+mn-lt"/>
                <a:ea typeface="+mn-ea"/>
                <a:cs typeface="+mn-cs"/>
              </a:defRPr>
            </a:pPr>
            <a:endParaRPr lang="sv-SE"/>
          </a:p>
        </c:txPr>
        <c:crossAx val="400177472"/>
        <c:crosses val="autoZero"/>
        <c:auto val="1"/>
        <c:lblAlgn val="ctr"/>
        <c:lblOffset val="100"/>
        <c:noMultiLvlLbl val="0"/>
      </c:catAx>
      <c:valAx>
        <c:axId val="4001774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400" b="0" i="0" u="none" strike="noStrike" kern="1200" baseline="0">
                    <a:solidFill>
                      <a:schemeClr val="tx1">
                        <a:lumMod val="65000"/>
                        <a:lumOff val="35000"/>
                      </a:schemeClr>
                    </a:solidFill>
                    <a:latin typeface="+mn-lt"/>
                    <a:ea typeface="+mn-ea"/>
                    <a:cs typeface="+mn-cs"/>
                  </a:defRPr>
                </a:pPr>
                <a:r>
                  <a:rPr lang="sv-SE" sz="1400" b="1">
                    <a:solidFill>
                      <a:schemeClr val="tx1"/>
                    </a:solidFill>
                  </a:rPr>
                  <a:t>SEK</a:t>
                </a:r>
              </a:p>
            </c:rich>
          </c:tx>
          <c:layout>
            <c:manualLayout>
              <c:xMode val="edge"/>
              <c:yMode val="edge"/>
              <c:x val="8.247422680412371E-2"/>
              <c:y val="3.5112705290391059E-2"/>
            </c:manualLayout>
          </c:layout>
          <c:overlay val="0"/>
          <c:spPr>
            <a:solidFill>
              <a:schemeClr val="bg1"/>
            </a:solidFill>
            <a:ln>
              <a:noFill/>
            </a:ln>
            <a:effectLst/>
          </c:spPr>
          <c:txPr>
            <a:bodyPr rot="0" spcFirstLastPara="1" vertOverflow="ellipsis"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sv-SE"/>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400178128"/>
        <c:crossesAt val="1"/>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sv-SE"/>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12700" cap="flat" cmpd="sng" algn="ctr">
      <a:solidFill>
        <a:schemeClr val="tx1"/>
      </a:solidFill>
      <a:round/>
    </a:ln>
    <a:effectLst/>
  </c:spPr>
  <c:txPr>
    <a:bodyPr/>
    <a:lstStyle/>
    <a:p>
      <a:pPr>
        <a:defRPr/>
      </a:pPr>
      <a:endParaRPr lang="sv-SE"/>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sv-SE" b="1">
                <a:solidFill>
                  <a:schemeClr val="tx1"/>
                </a:solidFill>
                <a:latin typeface="Arial" panose="020B0604020202020204" pitchFamily="34" charset="0"/>
                <a:cs typeface="Arial" panose="020B0604020202020204" pitchFamily="34" charset="0"/>
              </a:rPr>
              <a:t>Produktion</a:t>
            </a:r>
            <a:r>
              <a:rPr lang="sv-SE" b="1" baseline="0">
                <a:solidFill>
                  <a:schemeClr val="tx1"/>
                </a:solidFill>
                <a:latin typeface="Arial" panose="020B0604020202020204" pitchFamily="34" charset="0"/>
                <a:cs typeface="Arial" panose="020B0604020202020204" pitchFamily="34" charset="0"/>
              </a:rPr>
              <a:t> för egenförbrukning</a:t>
            </a:r>
            <a:r>
              <a:rPr lang="sv-SE" b="1">
                <a:solidFill>
                  <a:schemeClr val="tx1"/>
                </a:solidFill>
                <a:latin typeface="Arial" panose="020B0604020202020204" pitchFamily="34" charset="0"/>
                <a:cs typeface="Arial" panose="020B0604020202020204" pitchFamily="34" charset="0"/>
              </a:rPr>
              <a:t> kWh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0.12444838146254469"/>
          <c:y val="0.28501366720448462"/>
          <c:w val="0.86273690292114869"/>
          <c:h val="0.6072943175280161"/>
        </c:manualLayout>
      </c:layout>
      <c:barChart>
        <c:barDir val="col"/>
        <c:grouping val="clustered"/>
        <c:varyColors val="0"/>
        <c:ser>
          <c:idx val="0"/>
          <c:order val="0"/>
          <c:tx>
            <c:v>Produktion för egenförbrukning</c:v>
          </c:tx>
          <c:spPr>
            <a:solidFill>
              <a:schemeClr val="accent4"/>
            </a:solidFill>
            <a:ln>
              <a:noFill/>
            </a:ln>
            <a:effectLst/>
          </c:spPr>
          <c:invertIfNegative val="0"/>
          <c:trendline>
            <c:name>Trendlinje</c:name>
            <c:spPr>
              <a:ln w="19050" cap="rnd">
                <a:solidFill>
                  <a:srgbClr val="20087A"/>
                </a:solidFill>
                <a:prstDash val="sysDot"/>
                <a:tailEnd type="triangle"/>
              </a:ln>
              <a:effectLst/>
            </c:spPr>
            <c:trendlineType val="linear"/>
            <c:dispRSqr val="0"/>
            <c:dispEq val="0"/>
          </c:trendline>
          <c:cat>
            <c:numRef>
              <c:f>'3 Produktion för egenförbruk.'!$D$20:$R$20</c:f>
              <c:numCache>
                <c:formatCode>General</c:formatCode>
                <c:ptCount val="15"/>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numCache>
            </c:numRef>
          </c:cat>
          <c:val>
            <c:numRef>
              <c:f>'3 Produktion för egenförbruk.'!$D$34:$R$34</c:f>
              <c:numCache>
                <c:formatCode>#,##0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0-D2C0-42A0-9626-1DE8EE0D7B71}"/>
            </c:ext>
          </c:extLst>
        </c:ser>
        <c:dLbls>
          <c:showLegendKey val="0"/>
          <c:showVal val="0"/>
          <c:showCatName val="0"/>
          <c:showSerName val="0"/>
          <c:showPercent val="0"/>
          <c:showBubbleSize val="0"/>
        </c:dLbls>
        <c:gapWidth val="219"/>
        <c:axId val="400178128"/>
        <c:axId val="400177472"/>
      </c:barChart>
      <c:lineChart>
        <c:grouping val="standard"/>
        <c:varyColors val="0"/>
        <c:ser>
          <c:idx val="1"/>
          <c:order val="1"/>
          <c:tx>
            <c:v>Medelvärde</c:v>
          </c:tx>
          <c:spPr>
            <a:ln w="28575" cap="rnd">
              <a:solidFill>
                <a:schemeClr val="accent2"/>
              </a:solidFill>
              <a:prstDash val="sysDash"/>
              <a:round/>
            </a:ln>
            <a:effectLst/>
          </c:spPr>
          <c:marker>
            <c:symbol val="none"/>
          </c:marker>
          <c:val>
            <c:numRef>
              <c:f>'5. Beräkningar'!$A$43:$O$43</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1-D2C0-42A0-9626-1DE8EE0D7B71}"/>
            </c:ext>
          </c:extLst>
        </c:ser>
        <c:dLbls>
          <c:showLegendKey val="0"/>
          <c:showVal val="0"/>
          <c:showCatName val="0"/>
          <c:showSerName val="0"/>
          <c:showPercent val="0"/>
          <c:showBubbleSize val="0"/>
        </c:dLbls>
        <c:marker val="1"/>
        <c:smooth val="0"/>
        <c:axId val="400178128"/>
        <c:axId val="400177472"/>
      </c:lineChart>
      <c:catAx>
        <c:axId val="400178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v-SE"/>
          </a:p>
        </c:txPr>
        <c:crossAx val="400177472"/>
        <c:crosses val="autoZero"/>
        <c:auto val="1"/>
        <c:lblAlgn val="ctr"/>
        <c:lblOffset val="100"/>
        <c:noMultiLvlLbl val="0"/>
      </c:catAx>
      <c:valAx>
        <c:axId val="400177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v-SE"/>
          </a:p>
        </c:txPr>
        <c:crossAx val="40017812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v-SE"/>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12700" cap="flat" cmpd="sng" algn="ctr">
      <a:solidFill>
        <a:schemeClr val="tx1"/>
      </a:solidFill>
      <a:round/>
    </a:ln>
    <a:effectLst/>
  </c:spPr>
  <c:txPr>
    <a:bodyPr/>
    <a:lstStyle/>
    <a:p>
      <a:pPr>
        <a:defRPr/>
      </a:pPr>
      <a:endParaRPr lang="sv-S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11</xdr:col>
      <xdr:colOff>19050</xdr:colOff>
      <xdr:row>4</xdr:row>
      <xdr:rowOff>185530</xdr:rowOff>
    </xdr:from>
    <xdr:to>
      <xdr:col>17</xdr:col>
      <xdr:colOff>845240</xdr:colOff>
      <xdr:row>17</xdr:row>
      <xdr:rowOff>82826</xdr:rowOff>
    </xdr:to>
    <xdr:graphicFrame macro="">
      <xdr:nvGraphicFramePr>
        <xdr:cNvPr id="2" name="Diagram 1">
          <a:extLst>
            <a:ext uri="{FF2B5EF4-FFF2-40B4-BE49-F238E27FC236}">
              <a16:creationId xmlns:a16="http://schemas.microsoft.com/office/drawing/2014/main" id="{5B359031-AE91-84F2-3EDA-A4547296B21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428625</xdr:colOff>
      <xdr:row>5</xdr:row>
      <xdr:rowOff>104775</xdr:rowOff>
    </xdr:from>
    <xdr:to>
      <xdr:col>10</xdr:col>
      <xdr:colOff>742950</xdr:colOff>
      <xdr:row>17</xdr:row>
      <xdr:rowOff>180974</xdr:rowOff>
    </xdr:to>
    <xdr:sp macro="" textlink="">
      <xdr:nvSpPr>
        <xdr:cNvPr id="4" name="textruta 3">
          <a:extLst>
            <a:ext uri="{FF2B5EF4-FFF2-40B4-BE49-F238E27FC236}">
              <a16:creationId xmlns:a16="http://schemas.microsoft.com/office/drawing/2014/main" id="{35C94017-F907-3309-69D1-176F016C55D9}"/>
            </a:ext>
          </a:extLst>
        </xdr:cNvPr>
        <xdr:cNvSpPr txBox="1"/>
      </xdr:nvSpPr>
      <xdr:spPr>
        <a:xfrm>
          <a:off x="5029200" y="1409700"/>
          <a:ext cx="4543425" cy="2800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300">
              <a:solidFill>
                <a:schemeClr val="dk1"/>
              </a:solidFill>
              <a:effectLst/>
              <a:latin typeface="+mn-lt"/>
              <a:ea typeface="+mn-ea"/>
              <a:cs typeface="+mn-cs"/>
            </a:rPr>
            <a:t>Normalårsproduktionen före åtgärd beräknas som årsmedelvärdet av de senaste 15 årens faktiska elproduktion, verifierade av nätägaren. Värdena som används för beräkningen ska avse hela kalenderår, från 1 januari till 31 december.</a:t>
          </a:r>
        </a:p>
        <a:p>
          <a:endParaRPr lang="sv-SE" sz="13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300">
              <a:solidFill>
                <a:schemeClr val="dk1"/>
              </a:solidFill>
              <a:effectLst/>
              <a:latin typeface="+mn-lt"/>
              <a:ea typeface="+mn-ea"/>
              <a:cs typeface="+mn-cs"/>
            </a:rPr>
            <a:t>Om ett årsproduktionsvärde avviker mer än 25 procent från medelvärdet av alla de 15 årsvärdena på grund av ombyggnation, haveri, eller liknande kan det värdet exkluderas när medelvärdet beräknas. Dock ska antalet år alltid vara minst 10. Ett lägre årsproduktionsvärde på grund av underhåll eller naturliga variationer ska räknas med. Motivering och underlag till exkludering av år med avvikande värden ska tillhandahållas.</a:t>
          </a:r>
        </a:p>
        <a:p>
          <a:endParaRPr lang="sv-SE" sz="130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742950</xdr:colOff>
      <xdr:row>4</xdr:row>
      <xdr:rowOff>140803</xdr:rowOff>
    </xdr:from>
    <xdr:to>
      <xdr:col>12</xdr:col>
      <xdr:colOff>0</xdr:colOff>
      <xdr:row>17</xdr:row>
      <xdr:rowOff>209550</xdr:rowOff>
    </xdr:to>
    <xdr:graphicFrame macro="">
      <xdr:nvGraphicFramePr>
        <xdr:cNvPr id="2" name="Diagram 1">
          <a:extLst>
            <a:ext uri="{FF2B5EF4-FFF2-40B4-BE49-F238E27FC236}">
              <a16:creationId xmlns:a16="http://schemas.microsoft.com/office/drawing/2014/main" id="{315B7C30-6E65-4C37-9344-2414DF240B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790576</xdr:colOff>
      <xdr:row>4</xdr:row>
      <xdr:rowOff>185530</xdr:rowOff>
    </xdr:from>
    <xdr:to>
      <xdr:col>17</xdr:col>
      <xdr:colOff>845241</xdr:colOff>
      <xdr:row>17</xdr:row>
      <xdr:rowOff>82826</xdr:rowOff>
    </xdr:to>
    <xdr:graphicFrame macro="">
      <xdr:nvGraphicFramePr>
        <xdr:cNvPr id="2" name="Diagram 1">
          <a:extLst>
            <a:ext uri="{FF2B5EF4-FFF2-40B4-BE49-F238E27FC236}">
              <a16:creationId xmlns:a16="http://schemas.microsoft.com/office/drawing/2014/main" id="{C1C6B63D-0E11-4111-975F-BE6B7CA228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142875</xdr:colOff>
      <xdr:row>4</xdr:row>
      <xdr:rowOff>161926</xdr:rowOff>
    </xdr:from>
    <xdr:to>
      <xdr:col>5</xdr:col>
      <xdr:colOff>447675</xdr:colOff>
      <xdr:row>12</xdr:row>
      <xdr:rowOff>95250</xdr:rowOff>
    </xdr:to>
    <xdr:sp macro="" textlink="">
      <xdr:nvSpPr>
        <xdr:cNvPr id="3" name="textruta 2">
          <a:extLst>
            <a:ext uri="{FF2B5EF4-FFF2-40B4-BE49-F238E27FC236}">
              <a16:creationId xmlns:a16="http://schemas.microsoft.com/office/drawing/2014/main" id="{ADDABBC9-36F3-4CA7-82FC-6600333B680E}"/>
            </a:ext>
          </a:extLst>
        </xdr:cNvPr>
        <xdr:cNvSpPr txBox="1"/>
      </xdr:nvSpPr>
      <xdr:spPr>
        <a:xfrm>
          <a:off x="314325" y="1276351"/>
          <a:ext cx="4895850" cy="16192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sv-SE" sz="1400" b="0" i="0">
              <a:solidFill>
                <a:schemeClr val="dk1"/>
              </a:solidFill>
              <a:effectLst/>
              <a:latin typeface="+mn-lt"/>
              <a:ea typeface="+mn-ea"/>
              <a:cs typeface="+mn-cs"/>
            </a:rPr>
            <a:t>Produktion för egenförbrukning inom ett lokalt, icke publikt nät som begränsas</a:t>
          </a:r>
          <a:r>
            <a:rPr lang="sv-SE" sz="1400" b="0" i="0" baseline="0">
              <a:solidFill>
                <a:schemeClr val="dk1"/>
              </a:solidFill>
              <a:effectLst/>
              <a:latin typeface="+mn-lt"/>
              <a:ea typeface="+mn-ea"/>
              <a:cs typeface="+mn-cs"/>
            </a:rPr>
            <a:t> i och med mijlöanpassningen </a:t>
          </a:r>
          <a:r>
            <a:rPr lang="sv-SE" sz="1400" b="0" i="0">
              <a:solidFill>
                <a:schemeClr val="dk1"/>
              </a:solidFill>
              <a:effectLst/>
              <a:latin typeface="+mn-lt"/>
              <a:ea typeface="+mn-ea"/>
              <a:cs typeface="+mn-cs"/>
            </a:rPr>
            <a:t>kan ersättas av Fonden. Fyll</a:t>
          </a:r>
          <a:r>
            <a:rPr lang="sv-SE" sz="1400" b="0" i="0" baseline="0">
              <a:solidFill>
                <a:schemeClr val="dk1"/>
              </a:solidFill>
              <a:effectLst/>
              <a:latin typeface="+mn-lt"/>
              <a:ea typeface="+mn-ea"/>
              <a:cs typeface="+mn-cs"/>
            </a:rPr>
            <a:t> i din uppmätta produktion för egenförbrukning månadsvis i mallen nedan. </a:t>
          </a:r>
          <a:r>
            <a:rPr lang="sv-SE" sz="1400" b="0" i="0">
              <a:solidFill>
                <a:schemeClr val="dk1"/>
              </a:solidFill>
              <a:effectLst/>
              <a:latin typeface="+mn-lt"/>
              <a:ea typeface="+mn-ea"/>
              <a:cs typeface="+mn-cs"/>
            </a:rPr>
            <a:t>Produktionen för egenförbrukning adderas därefter</a:t>
          </a:r>
          <a:r>
            <a:rPr lang="sv-SE" sz="1400" b="0" i="0" baseline="0">
              <a:solidFill>
                <a:schemeClr val="dk1"/>
              </a:solidFill>
              <a:effectLst/>
              <a:latin typeface="+mn-lt"/>
              <a:ea typeface="+mn-ea"/>
              <a:cs typeface="+mn-cs"/>
            </a:rPr>
            <a:t> till normalårsproduktionen. Produktionen ska ha mätts </a:t>
          </a:r>
          <a:r>
            <a:rPr lang="sv-SE" sz="1400" b="0" i="0">
              <a:solidFill>
                <a:schemeClr val="dk1"/>
              </a:solidFill>
              <a:effectLst/>
              <a:latin typeface="+mn-lt"/>
              <a:ea typeface="+mn-ea"/>
              <a:cs typeface="+mn-cs"/>
            </a:rPr>
            <a:t>historiskt och dokumenterats på ett tydligt och trovärdigt sätt. </a:t>
          </a:r>
          <a:endParaRPr lang="sv-SE" sz="1400" b="0" i="0" baseline="0">
            <a:solidFill>
              <a:schemeClr val="dk1"/>
            </a:solidFill>
            <a:effectLst/>
            <a:latin typeface="+mn-lt"/>
            <a:ea typeface="+mn-ea"/>
            <a:cs typeface="+mn-cs"/>
          </a:endParaRPr>
        </a:p>
      </xdr:txBody>
    </xdr:sp>
    <xdr:clientData/>
  </xdr:twoCellAnchor>
  <xdr:twoCellAnchor>
    <xdr:from>
      <xdr:col>2</xdr:col>
      <xdr:colOff>219075</xdr:colOff>
      <xdr:row>43</xdr:row>
      <xdr:rowOff>133350</xdr:rowOff>
    </xdr:from>
    <xdr:to>
      <xdr:col>5</xdr:col>
      <xdr:colOff>548878</xdr:colOff>
      <xdr:row>97</xdr:row>
      <xdr:rowOff>104775</xdr:rowOff>
    </xdr:to>
    <xdr:sp macro="" textlink="">
      <xdr:nvSpPr>
        <xdr:cNvPr id="4" name="textruta 3">
          <a:extLst>
            <a:ext uri="{FF2B5EF4-FFF2-40B4-BE49-F238E27FC236}">
              <a16:creationId xmlns:a16="http://schemas.microsoft.com/office/drawing/2014/main" id="{E643E650-4441-57C6-082C-45D604398413}"/>
            </a:ext>
          </a:extLst>
        </xdr:cNvPr>
        <xdr:cNvSpPr txBox="1"/>
      </xdr:nvSpPr>
      <xdr:spPr>
        <a:xfrm>
          <a:off x="561975" y="8648700"/>
          <a:ext cx="4749403" cy="10258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sv-SE" sz="1100" b="1" i="0">
              <a:solidFill>
                <a:schemeClr val="dk1"/>
              </a:solidFill>
              <a:effectLst/>
              <a:latin typeface="+mn-lt"/>
              <a:ea typeface="+mn-ea"/>
              <a:cs typeface="+mn-cs"/>
            </a:rPr>
            <a:t>Vad räknas som egenförbrukning?</a:t>
          </a:r>
        </a:p>
        <a:p>
          <a:pPr fontAlgn="base"/>
          <a:r>
            <a:rPr lang="sv-SE" sz="1100" b="0" i="0">
              <a:solidFill>
                <a:schemeClr val="dk1"/>
              </a:solidFill>
              <a:effectLst/>
              <a:latin typeface="+mn-lt"/>
              <a:ea typeface="+mn-ea"/>
              <a:cs typeface="+mn-cs"/>
            </a:rPr>
            <a:t>Med egenförbrukning menas användning av el som producerats inom ett lokalt nät, utan att elproduktionen distribuerats ut på det publika nätet. Ett exempel är att det finns ett vattenkraftverk på en fastighet och att det på samma fastighet finns en industri eller ett hushåll anslutet till vattenkraftverket som använder den av vattenkraftverket producerade elen. Fastigheten kan också vara kopplad till det publika nätet så att den elproduktion som överstiger den lokala elanvändningen kan distribueras ut på det publika nätet. </a:t>
          </a:r>
        </a:p>
        <a:p>
          <a:pPr fontAlgn="base"/>
          <a:endParaRPr lang="sv-SE" sz="1100" b="0" i="0">
            <a:solidFill>
              <a:schemeClr val="dk1"/>
            </a:solidFill>
            <a:effectLst/>
            <a:latin typeface="+mn-lt"/>
            <a:ea typeface="+mn-ea"/>
            <a:cs typeface="+mn-cs"/>
          </a:endParaRPr>
        </a:p>
        <a:p>
          <a:pPr fontAlgn="base"/>
          <a:r>
            <a:rPr lang="sv-SE" sz="1100" b="1" i="0">
              <a:solidFill>
                <a:schemeClr val="dk1"/>
              </a:solidFill>
              <a:effectLst/>
              <a:latin typeface="+mn-lt"/>
              <a:ea typeface="+mn-ea"/>
              <a:cs typeface="+mn-cs"/>
            </a:rPr>
            <a:t>Du kan få ersättning för både produktionsbegränsning och egenförbrukning</a:t>
          </a:r>
        </a:p>
        <a:p>
          <a:pPr fontAlgn="base"/>
          <a:r>
            <a:rPr lang="sv-SE" sz="1100" b="0" i="0">
              <a:solidFill>
                <a:schemeClr val="dk1"/>
              </a:solidFill>
              <a:effectLst/>
              <a:latin typeface="+mn-lt"/>
              <a:ea typeface="+mn-ea"/>
              <a:cs typeface="+mn-cs"/>
            </a:rPr>
            <a:t>Ersättningen är schabloniserad och erhålls utöver ersättningen för produktionsbegränsning som beräknas i Snurran. Värderingen av framtida produktionsbegränsning och ersättning för egenförbrukning är alltså två separata ersättningar och beräknas oberoende av varandra; det ena ersätter uteblivna intäkter (beräkning med Snurran), det andra kompenserar för ökade kostnader (egenförbrukningsschablon) som kan uppstå.</a:t>
          </a:r>
        </a:p>
        <a:p>
          <a:pPr fontAlgn="base"/>
          <a:endParaRPr lang="sv-SE" sz="1100" b="0" i="0">
            <a:solidFill>
              <a:schemeClr val="dk1"/>
            </a:solidFill>
            <a:effectLst/>
            <a:latin typeface="+mn-lt"/>
            <a:ea typeface="+mn-ea"/>
            <a:cs typeface="+mn-cs"/>
          </a:endParaRPr>
        </a:p>
        <a:p>
          <a:pPr fontAlgn="base"/>
          <a:r>
            <a:rPr lang="sv-SE" sz="1100" b="0" i="0">
              <a:solidFill>
                <a:schemeClr val="dk1"/>
              </a:solidFill>
              <a:effectLst/>
              <a:latin typeface="+mn-lt"/>
              <a:ea typeface="+mn-ea"/>
              <a:cs typeface="+mn-cs"/>
            </a:rPr>
            <a:t>Schablonbeloppen för egenförbrukningsersättningen är idag fastställda till 200 000 kronor vid lågspänning och 400 000 kronor vid högspänning, förutsatt att anläggningen avvecklas helt och grundkraven (se nedan) är uppfyllda. Om all produktion går till egenförbrukning kan ersättning även utgå vid fortsatt drift. Schablonbeloppet räknas då om så att det motsvarar produktionsbegränsningen som miljöåtgärderna medför. Det innebär att en produktionsbegränsning på till exempel 20 procent av anläggningens normalårsproduktion ger en ersättning för minskad egenförbrukning på 20 procent av det fasta schablonbeloppet. Beloppen beslutas av Fondens styrelse och kan därför ändras från tid till annan.</a:t>
          </a:r>
        </a:p>
        <a:p>
          <a:pPr fontAlgn="base"/>
          <a:endParaRPr lang="sv-SE" sz="1100" b="0" i="0">
            <a:solidFill>
              <a:schemeClr val="dk1"/>
            </a:solidFill>
            <a:effectLst/>
            <a:latin typeface="+mn-lt"/>
            <a:ea typeface="+mn-ea"/>
            <a:cs typeface="+mn-cs"/>
          </a:endParaRPr>
        </a:p>
        <a:p>
          <a:pPr fontAlgn="base"/>
          <a:r>
            <a:rPr lang="sv-SE" sz="1100" b="1" i="0">
              <a:solidFill>
                <a:schemeClr val="dk1"/>
              </a:solidFill>
              <a:effectLst/>
              <a:latin typeface="+mn-lt"/>
              <a:ea typeface="+mn-ea"/>
              <a:cs typeface="+mn-cs"/>
            </a:rPr>
            <a:t>Grundkrav för att erhålla ersättning för egenförbrukning</a:t>
          </a:r>
        </a:p>
        <a:p>
          <a:pPr fontAlgn="base"/>
          <a:r>
            <a:rPr lang="sv-SE" sz="1100" b="0" i="0">
              <a:solidFill>
                <a:schemeClr val="dk1"/>
              </a:solidFill>
              <a:effectLst/>
              <a:latin typeface="+mn-lt"/>
              <a:ea typeface="+mn-ea"/>
              <a:cs typeface="+mn-cs"/>
            </a:rPr>
            <a:t>För att kunna få ersättning för ökade kostnader kopplat till egenförbrukning behöver följande grundkrav vara uppfyllda:</a:t>
          </a:r>
        </a:p>
        <a:p>
          <a:pPr fontAlgn="base"/>
          <a:r>
            <a:rPr lang="sv-SE" sz="1100" b="0" i="0">
              <a:solidFill>
                <a:schemeClr val="dk1"/>
              </a:solidFill>
              <a:effectLst/>
              <a:latin typeface="+mn-lt"/>
              <a:ea typeface="+mn-ea"/>
              <a:cs typeface="+mn-cs"/>
            </a:rPr>
            <a:t>Bortfallet av egenförbrukning ersätts med inköp via elhandlare och annan eldistributör</a:t>
          </a:r>
        </a:p>
        <a:p>
          <a:pPr fontAlgn="base"/>
          <a:r>
            <a:rPr lang="sv-SE" sz="1100" b="0" i="0">
              <a:solidFill>
                <a:schemeClr val="dk1"/>
              </a:solidFill>
              <a:effectLst/>
              <a:latin typeface="+mn-lt"/>
              <a:ea typeface="+mn-ea"/>
              <a:cs typeface="+mn-cs"/>
            </a:rPr>
            <a:t>Den elleveranstekniska lösningen som avser egenförbrukningen ska ha stått i överensstämmelse med gällande regelverk (eltekniskt samt enligt elmarknadens reglering) före lagakraftvunnen dom.</a:t>
          </a:r>
        </a:p>
        <a:p>
          <a:pPr fontAlgn="base"/>
          <a:r>
            <a:rPr lang="sv-SE" sz="1100" b="0" i="0">
              <a:solidFill>
                <a:schemeClr val="dk1"/>
              </a:solidFill>
              <a:effectLst/>
              <a:latin typeface="+mn-lt"/>
              <a:ea typeface="+mn-ea"/>
              <a:cs typeface="+mn-cs"/>
            </a:rPr>
            <a:t>Egenförbrukningen ska mätas och dokumenteras.</a:t>
          </a:r>
        </a:p>
        <a:p>
          <a:pPr fontAlgn="base"/>
          <a:r>
            <a:rPr lang="sv-SE" sz="1100" b="0" i="0">
              <a:solidFill>
                <a:schemeClr val="dk1"/>
              </a:solidFill>
              <a:effectLst/>
              <a:latin typeface="+mn-lt"/>
              <a:ea typeface="+mn-ea"/>
              <a:cs typeface="+mn-cs"/>
            </a:rPr>
            <a:t>Uppmätt egenförbrukning ska i genomsnitt vara högre än ett tröskelvärde under de tre senaste helåren som föregår lagakraftvunnen dom:</a:t>
          </a:r>
        </a:p>
        <a:p>
          <a:pPr fontAlgn="base"/>
          <a:endParaRPr lang="sv-SE" sz="1100" b="0" i="0">
            <a:solidFill>
              <a:schemeClr val="dk1"/>
            </a:solidFill>
            <a:effectLst/>
            <a:latin typeface="+mn-lt"/>
            <a:ea typeface="+mn-ea"/>
            <a:cs typeface="+mn-cs"/>
          </a:endParaRPr>
        </a:p>
        <a:p>
          <a:pPr lvl="1" fontAlgn="base"/>
          <a:r>
            <a:rPr lang="sv-SE" sz="1100" b="0" i="0">
              <a:solidFill>
                <a:schemeClr val="dk1"/>
              </a:solidFill>
              <a:effectLst/>
              <a:latin typeface="+mn-lt"/>
              <a:ea typeface="+mn-ea"/>
              <a:cs typeface="+mn-cs"/>
            </a:rPr>
            <a:t>Lågspänning (LSP) enligt Energimarknads-</a:t>
          </a:r>
          <a:br>
            <a:rPr lang="sv-SE" sz="1100" b="0" i="0">
              <a:solidFill>
                <a:schemeClr val="dk1"/>
              </a:solidFill>
              <a:effectLst/>
              <a:latin typeface="+mn-lt"/>
              <a:ea typeface="+mn-ea"/>
              <a:cs typeface="+mn-cs"/>
            </a:rPr>
          </a:br>
          <a:r>
            <a:rPr lang="sv-SE" sz="1100" b="0" i="0">
              <a:solidFill>
                <a:schemeClr val="dk1"/>
              </a:solidFill>
              <a:effectLst/>
              <a:latin typeface="+mn-lt"/>
              <a:ea typeface="+mn-ea"/>
              <a:cs typeface="+mn-cs"/>
            </a:rPr>
            <a:t>inspektionens definition – 7 000 kWh/år.</a:t>
          </a:r>
        </a:p>
        <a:p>
          <a:pPr lvl="1" fontAlgn="base"/>
          <a:endParaRPr lang="sv-SE" sz="1100" b="0" i="0">
            <a:solidFill>
              <a:schemeClr val="dk1"/>
            </a:solidFill>
            <a:effectLst/>
            <a:latin typeface="+mn-lt"/>
            <a:ea typeface="+mn-ea"/>
            <a:cs typeface="+mn-cs"/>
          </a:endParaRPr>
        </a:p>
        <a:p>
          <a:pPr lvl="1" fontAlgn="base"/>
          <a:r>
            <a:rPr lang="sv-SE" sz="1100" b="0" i="0">
              <a:solidFill>
                <a:schemeClr val="dk1"/>
              </a:solidFill>
              <a:effectLst/>
              <a:latin typeface="+mn-lt"/>
              <a:ea typeface="+mn-ea"/>
              <a:cs typeface="+mn-cs"/>
            </a:rPr>
            <a:t>Högspänning (HSP) enligt Energimarknads-</a:t>
          </a:r>
          <a:br>
            <a:rPr lang="sv-SE" sz="1100" b="0" i="0">
              <a:solidFill>
                <a:schemeClr val="dk1"/>
              </a:solidFill>
              <a:effectLst/>
              <a:latin typeface="+mn-lt"/>
              <a:ea typeface="+mn-ea"/>
              <a:cs typeface="+mn-cs"/>
            </a:rPr>
          </a:br>
          <a:r>
            <a:rPr lang="sv-SE" sz="1100" b="0" i="0">
              <a:solidFill>
                <a:schemeClr val="dk1"/>
              </a:solidFill>
              <a:effectLst/>
              <a:latin typeface="+mn-lt"/>
              <a:ea typeface="+mn-ea"/>
              <a:cs typeface="+mn-cs"/>
            </a:rPr>
            <a:t>inspektionens definition – 50 000 kWh/år.</a:t>
          </a:r>
        </a:p>
        <a:p>
          <a:pPr lvl="1" fontAlgn="base"/>
          <a:endParaRPr lang="sv-SE" sz="1100" b="0" i="0">
            <a:solidFill>
              <a:schemeClr val="dk1"/>
            </a:solidFill>
            <a:effectLst/>
            <a:latin typeface="+mn-lt"/>
            <a:ea typeface="+mn-ea"/>
            <a:cs typeface="+mn-cs"/>
          </a:endParaRPr>
        </a:p>
        <a:p>
          <a:pPr fontAlgn="base"/>
          <a:r>
            <a:rPr lang="sv-SE" sz="1100" b="1" i="0">
              <a:solidFill>
                <a:schemeClr val="dk1"/>
              </a:solidFill>
              <a:effectLst/>
              <a:latin typeface="+mn-lt"/>
              <a:ea typeface="+mn-ea"/>
              <a:cs typeface="+mn-cs"/>
            </a:rPr>
            <a:t>När utgår schabloniserad ersättning för egenförbrukning?</a:t>
          </a:r>
        </a:p>
        <a:p>
          <a:pPr fontAlgn="base"/>
          <a:endParaRPr lang="sv-SE" sz="1100" b="1" i="0">
            <a:solidFill>
              <a:schemeClr val="dk1"/>
            </a:solidFill>
            <a:effectLst/>
            <a:latin typeface="+mn-lt"/>
            <a:ea typeface="+mn-ea"/>
            <a:cs typeface="+mn-cs"/>
          </a:endParaRPr>
        </a:p>
        <a:p>
          <a:pPr fontAlgn="base"/>
          <a:r>
            <a:rPr lang="sv-SE" sz="1100" b="1" i="0">
              <a:solidFill>
                <a:schemeClr val="dk1"/>
              </a:solidFill>
              <a:effectLst/>
              <a:latin typeface="+mn-lt"/>
              <a:ea typeface="+mn-ea"/>
              <a:cs typeface="+mn-cs"/>
            </a:rPr>
            <a:t>Vid avveckling av en anläggning</a:t>
          </a:r>
          <a:r>
            <a:rPr lang="sv-SE" sz="1100" b="0" i="0">
              <a:solidFill>
                <a:schemeClr val="dk1"/>
              </a:solidFill>
              <a:effectLst/>
              <a:latin typeface="+mn-lt"/>
              <a:ea typeface="+mn-ea"/>
              <a:cs typeface="+mn-cs"/>
            </a:rPr>
            <a:t> utgår ersättning för egenförbrukning oavsett om all elproduktion gått till egenförbrukning eller om del av den levererats ut på det publika nätet, förutsatt att egenförbrukningen är uppmätt, dokumenterad samt överstiger ovan definierat tröskelvärde. Om en del av produktionen levereras till det publika nätet ska det tydligt gå att mäta och styrka hur mycket el som används till egenförbrukning.</a:t>
          </a:r>
        </a:p>
        <a:p>
          <a:pPr fontAlgn="base"/>
          <a:endParaRPr lang="sv-SE" sz="1100" b="0" i="0">
            <a:solidFill>
              <a:schemeClr val="dk1"/>
            </a:solidFill>
            <a:effectLst/>
            <a:latin typeface="+mn-lt"/>
            <a:ea typeface="+mn-ea"/>
            <a:cs typeface="+mn-cs"/>
          </a:endParaRPr>
        </a:p>
        <a:p>
          <a:pPr fontAlgn="base"/>
          <a:r>
            <a:rPr lang="sv-SE" sz="1100" b="1" i="0">
              <a:solidFill>
                <a:schemeClr val="dk1"/>
              </a:solidFill>
              <a:effectLst/>
              <a:latin typeface="+mn-lt"/>
              <a:ea typeface="+mn-ea"/>
              <a:cs typeface="+mn-cs"/>
            </a:rPr>
            <a:t>Vid fortsatt produktion efter genomförda miljöåtgärder</a:t>
          </a:r>
          <a:r>
            <a:rPr lang="sv-SE" sz="1100" b="0" i="0">
              <a:solidFill>
                <a:schemeClr val="dk1"/>
              </a:solidFill>
              <a:effectLst/>
              <a:latin typeface="+mn-lt"/>
              <a:ea typeface="+mn-ea"/>
              <a:cs typeface="+mn-cs"/>
            </a:rPr>
            <a:t> kan en schabloniserad ersättning för egenförbrukning endast utgå om all förbrukning används lokalt, det vill säga via eget, icke-publikt nät. Egenförbrukningen måste mätas och överstiga ovan definierat tröskelvärde. Det är ditt ansvar som verksamhetsutövare att bevisa att el inte levereras till elnätet i fall du söker ersättning för egenförbrukning vid fortsatt produktion.</a:t>
          </a:r>
        </a:p>
        <a:p>
          <a:pPr fontAlgn="base"/>
          <a:endParaRPr lang="sv-SE" sz="1100" b="0" i="0">
            <a:solidFill>
              <a:schemeClr val="dk1"/>
            </a:solidFill>
            <a:effectLst/>
            <a:latin typeface="+mn-lt"/>
            <a:ea typeface="+mn-ea"/>
            <a:cs typeface="+mn-cs"/>
          </a:endParaRPr>
        </a:p>
      </xdr:txBody>
    </xdr:sp>
    <xdr:clientData/>
  </xdr:twoCellAnchor>
  <xdr:twoCellAnchor>
    <xdr:from>
      <xdr:col>6</xdr:col>
      <xdr:colOff>95250</xdr:colOff>
      <xdr:row>43</xdr:row>
      <xdr:rowOff>152400</xdr:rowOff>
    </xdr:from>
    <xdr:to>
      <xdr:col>11</xdr:col>
      <xdr:colOff>606028</xdr:colOff>
      <xdr:row>97</xdr:row>
      <xdr:rowOff>123825</xdr:rowOff>
    </xdr:to>
    <xdr:sp macro="" textlink="">
      <xdr:nvSpPr>
        <xdr:cNvPr id="6" name="textruta 5">
          <a:extLst>
            <a:ext uri="{FF2B5EF4-FFF2-40B4-BE49-F238E27FC236}">
              <a16:creationId xmlns:a16="http://schemas.microsoft.com/office/drawing/2014/main" id="{99B2E17D-D454-7B1A-8235-0E55C87A016B}"/>
            </a:ext>
          </a:extLst>
        </xdr:cNvPr>
        <xdr:cNvSpPr txBox="1"/>
      </xdr:nvSpPr>
      <xdr:spPr>
        <a:xfrm>
          <a:off x="5695950" y="8667750"/>
          <a:ext cx="4749403" cy="10258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sv-SE" sz="1100" b="1" i="0">
              <a:solidFill>
                <a:schemeClr val="dk1"/>
              </a:solidFill>
              <a:effectLst/>
              <a:latin typeface="+mn-lt"/>
              <a:ea typeface="+mn-ea"/>
              <a:cs typeface="+mn-cs"/>
            </a:rPr>
            <a:t>Egenförbrukningen måste mätas och dokumenteras</a:t>
          </a:r>
          <a:endParaRPr lang="sv-SE">
            <a:effectLst/>
          </a:endParaRPr>
        </a:p>
        <a:p>
          <a:pPr fontAlgn="base"/>
          <a:r>
            <a:rPr lang="sv-SE" sz="1100" b="0" i="0">
              <a:solidFill>
                <a:schemeClr val="dk1"/>
              </a:solidFill>
              <a:effectLst/>
              <a:latin typeface="+mn-lt"/>
              <a:ea typeface="+mn-ea"/>
              <a:cs typeface="+mn-cs"/>
            </a:rPr>
            <a:t>För att kunna ansöka om ersättning för egenförbrukning måste den el som du använder själv mätas och dokumenteras. Att mäta elen din egenförbrukning producerar är viktigt av flera skäl:</a:t>
          </a:r>
        </a:p>
        <a:p>
          <a:pPr fontAlgn="base"/>
          <a:endParaRPr lang="sv-SE">
            <a:effectLst/>
          </a:endParaRPr>
        </a:p>
        <a:p>
          <a:pPr fontAlgn="base"/>
          <a:r>
            <a:rPr lang="sv-SE" sz="1100" b="1" i="0">
              <a:solidFill>
                <a:schemeClr val="dk1"/>
              </a:solidFill>
              <a:effectLst/>
              <a:latin typeface="+mn-lt"/>
              <a:ea typeface="+mn-ea"/>
              <a:cs typeface="+mn-cs"/>
            </a:rPr>
            <a:t>Räkna med egenförbrukningen i normalårsproduktionen</a:t>
          </a:r>
          <a:br>
            <a:rPr lang="sv-SE" sz="1100" b="0" i="0">
              <a:solidFill>
                <a:schemeClr val="dk1"/>
              </a:solidFill>
              <a:effectLst/>
              <a:latin typeface="+mn-lt"/>
              <a:ea typeface="+mn-ea"/>
              <a:cs typeface="+mn-cs"/>
            </a:rPr>
          </a:br>
          <a:r>
            <a:rPr lang="sv-SE" sz="1100" b="0" i="0">
              <a:solidFill>
                <a:schemeClr val="dk1"/>
              </a:solidFill>
              <a:effectLst/>
              <a:latin typeface="+mn-lt"/>
              <a:ea typeface="+mn-ea"/>
              <a:cs typeface="+mn-cs"/>
            </a:rPr>
            <a:t>Normalårsproduktionen används för att beräkna hur stor ersättning du får för produktionsbegränsningar till följd av miljöanpassningen. En anläggnings normalårsproduktion baseras på den totala mängden el som producerats – både den el som sålts på det publika nätet och den el som förbrukats inom ett lokalt nät. Men för att produktionen ska kunna räknas med i normalårsproduktionen måste den vara dokumenterad. Detta innebär att du måste mäta och dokumentera den el som du förbrukar själv för att kunna räkna med detta i normalårsproduktionen.</a:t>
          </a:r>
        </a:p>
        <a:p>
          <a:pPr fontAlgn="base"/>
          <a:endParaRPr lang="sv-SE">
            <a:effectLst/>
          </a:endParaRPr>
        </a:p>
        <a:p>
          <a:pPr fontAlgn="base"/>
          <a:r>
            <a:rPr lang="sv-SE" sz="1100" b="1" i="0">
              <a:solidFill>
                <a:schemeClr val="dk1"/>
              </a:solidFill>
              <a:effectLst/>
              <a:latin typeface="+mn-lt"/>
              <a:ea typeface="+mn-ea"/>
              <a:cs typeface="+mn-cs"/>
            </a:rPr>
            <a:t>Visa att tröskelvärdet för den schabloniserade ersättningen är uppnådd</a:t>
          </a:r>
          <a:br>
            <a:rPr lang="sv-SE" sz="1100" b="0" i="0">
              <a:solidFill>
                <a:schemeClr val="dk1"/>
              </a:solidFill>
              <a:effectLst/>
              <a:latin typeface="+mn-lt"/>
              <a:ea typeface="+mn-ea"/>
              <a:cs typeface="+mn-cs"/>
            </a:rPr>
          </a:br>
          <a:r>
            <a:rPr lang="sv-SE" sz="1100" b="0" i="0">
              <a:solidFill>
                <a:schemeClr val="dk1"/>
              </a:solidFill>
              <a:effectLst/>
              <a:latin typeface="+mn-lt"/>
              <a:ea typeface="+mn-ea"/>
              <a:cs typeface="+mn-cs"/>
            </a:rPr>
            <a:t>För att kunna ansöka om ersättning för egenförbrukning måste du komma upp i ett bestämt tröskelvärde. För att visa att tröskelvärdet uppnås måste du därför mäta och dokumentera din egenförbrukning.</a:t>
          </a:r>
          <a:endParaRPr lang="sv-SE">
            <a:effectLst/>
          </a:endParaRPr>
        </a:p>
        <a:p>
          <a:pPr fontAlgn="base"/>
          <a:r>
            <a:rPr lang="sv-SE" sz="1100" b="1" i="0">
              <a:solidFill>
                <a:schemeClr val="dk1"/>
              </a:solidFill>
              <a:effectLst/>
              <a:latin typeface="+mn-lt"/>
              <a:ea typeface="+mn-ea"/>
              <a:cs typeface="+mn-cs"/>
            </a:rPr>
            <a:t>Hur ska egenförbrukningen mätas?</a:t>
          </a:r>
        </a:p>
        <a:p>
          <a:pPr fontAlgn="base"/>
          <a:endParaRPr lang="sv-SE">
            <a:effectLst/>
          </a:endParaRPr>
        </a:p>
        <a:p>
          <a:pPr fontAlgn="base"/>
          <a:r>
            <a:rPr lang="sv-SE" sz="1100" b="0" i="0">
              <a:solidFill>
                <a:schemeClr val="dk1"/>
              </a:solidFill>
              <a:effectLst/>
              <a:latin typeface="+mn-lt"/>
              <a:ea typeface="+mn-ea"/>
              <a:cs typeface="+mn-cs"/>
            </a:rPr>
            <a:t>Elen som produceras för förbrukning inom den egna fastigheten ska mätas och ska tydligt gå att särskilja från den el som sålts eller köpts på elnätet. Den måste även gå att särskilja vattenkraftverkets produktion från eventuella andra elproducerande enheter på det lokala nätet (t.ex. solceller).</a:t>
          </a:r>
          <a:endParaRPr lang="sv-SE">
            <a:effectLst/>
          </a:endParaRPr>
        </a:p>
        <a:p>
          <a:pPr fontAlgn="base"/>
          <a:r>
            <a:rPr lang="sv-SE" sz="1100" b="0" i="0">
              <a:solidFill>
                <a:schemeClr val="dk1"/>
              </a:solidFill>
              <a:effectLst/>
              <a:latin typeface="+mn-lt"/>
              <a:ea typeface="+mn-ea"/>
              <a:cs typeface="+mn-cs"/>
            </a:rPr>
            <a:t>Fonden har olika krav på hur egenförbrukningen ska mätas och dokumenteras beroende på om den ska användas till att (1) beräkna normalårsproduktionen</a:t>
          </a:r>
          <a:r>
            <a:rPr lang="sv-SE" sz="1100" b="0" i="0" baseline="0">
              <a:solidFill>
                <a:schemeClr val="dk1"/>
              </a:solidFill>
              <a:effectLst/>
              <a:latin typeface="+mn-lt"/>
              <a:ea typeface="+mn-ea"/>
              <a:cs typeface="+mn-cs"/>
            </a:rPr>
            <a:t> eller</a:t>
          </a:r>
          <a:r>
            <a:rPr lang="sv-SE" sz="1100" b="0" i="0">
              <a:solidFill>
                <a:schemeClr val="dk1"/>
              </a:solidFill>
              <a:effectLst/>
              <a:latin typeface="+mn-lt"/>
              <a:ea typeface="+mn-ea"/>
              <a:cs typeface="+mn-cs"/>
            </a:rPr>
            <a:t> (2) styrka att tröskelvärdet uppnås.</a:t>
          </a:r>
        </a:p>
        <a:p>
          <a:pPr fontAlgn="base"/>
          <a:endParaRPr lang="sv-SE">
            <a:effectLst/>
          </a:endParaRPr>
        </a:p>
        <a:p>
          <a:pPr fontAlgn="base"/>
          <a:r>
            <a:rPr lang="sv-SE" sz="1100" b="1" i="0">
              <a:solidFill>
                <a:schemeClr val="dk1"/>
              </a:solidFill>
              <a:effectLst/>
              <a:latin typeface="+mn-lt"/>
              <a:ea typeface="+mn-ea"/>
              <a:cs typeface="+mn-cs"/>
            </a:rPr>
            <a:t>Räkna med egenförbrukningen i normalårsproduktionen</a:t>
          </a:r>
          <a:br>
            <a:rPr lang="sv-SE" sz="1100" b="0" i="0">
              <a:solidFill>
                <a:schemeClr val="dk1"/>
              </a:solidFill>
              <a:effectLst/>
              <a:latin typeface="+mn-lt"/>
              <a:ea typeface="+mn-ea"/>
              <a:cs typeface="+mn-cs"/>
            </a:rPr>
          </a:br>
          <a:r>
            <a:rPr lang="sv-SE" sz="1100" b="0" i="0">
              <a:solidFill>
                <a:schemeClr val="dk1"/>
              </a:solidFill>
              <a:effectLst/>
              <a:latin typeface="+mn-lt"/>
              <a:ea typeface="+mn-ea"/>
              <a:cs typeface="+mn-cs"/>
            </a:rPr>
            <a:t>Underlaget för normalårsproduktionen utgörs av de senaste 15 helåren som föregår lagakraftvunnen dom. För att den egna förbrukningen ska kunna räknas med som en del av normalårsproduktionen behöver egenförbrukningen ha mätts historiskt och dokumenterats på ett tydligt och trovärdigt sätt. Mätaren ska vara avläst minst en gång per år och du ska kunna visa upp mätare och dokumentation vid platsbesök eller inkomma med bilder av utrustningen vid förfrågan.</a:t>
          </a:r>
        </a:p>
        <a:p>
          <a:pPr fontAlgn="base"/>
          <a:endParaRPr lang="sv-SE">
            <a:effectLst/>
          </a:endParaRPr>
        </a:p>
        <a:p>
          <a:pPr fontAlgn="base"/>
          <a:r>
            <a:rPr lang="sv-SE" sz="1100" b="1" i="0">
              <a:solidFill>
                <a:schemeClr val="dk1"/>
              </a:solidFill>
              <a:effectLst/>
              <a:latin typeface="+mn-lt"/>
              <a:ea typeface="+mn-ea"/>
              <a:cs typeface="+mn-cs"/>
            </a:rPr>
            <a:t>Visa att tröskelvärdet för den schabloniserade ersättningen är uppnådd</a:t>
          </a:r>
          <a:br>
            <a:rPr lang="sv-SE" sz="1100" b="0" i="0">
              <a:solidFill>
                <a:schemeClr val="dk1"/>
              </a:solidFill>
              <a:effectLst/>
              <a:latin typeface="+mn-lt"/>
              <a:ea typeface="+mn-ea"/>
              <a:cs typeface="+mn-cs"/>
            </a:rPr>
          </a:br>
          <a:r>
            <a:rPr lang="sv-SE" sz="1100" b="0" i="0">
              <a:solidFill>
                <a:schemeClr val="dk1"/>
              </a:solidFill>
              <a:effectLst/>
              <a:latin typeface="+mn-lt"/>
              <a:ea typeface="+mn-ea"/>
              <a:cs typeface="+mn-cs"/>
            </a:rPr>
            <a:t>De tre senaste helåren som föregår lagakraftvunnen dom utgör underlag för att påvisa att egenförbrukningen överstiger tröskelvärdet. Om det tidigare helt har saknats mätning av den egna förbrukningen kan du alltså installera en elmätare och utföra mätningar i tre års tid innan du fått en lagakraftvunnen dom. Mätaren ska avläsas månadsvis eller oftare och dokumenteras med ett fotografi för respektive avläsning. Därefter ska uppgifterna sammanställas och årsmedelproduktion för de tre senaste helåren beräknas. Om mätaren på annat lämpligt sätt sammanställer data över egenförbrukningen kan även detta godtas, exempelvis digitala loggar. Du ska kunna visa upp mätare och dokumentation vid platsbesök eller inkomma med bilder av utrustningen på begäran från Fonden.</a:t>
          </a:r>
          <a:endParaRPr lang="sv-SE">
            <a:effectLs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9A36F16-37AD-47C6-A7E4-24A17D71B074}" name="Tabell1" displayName="Tabell1" ref="C21:R33" totalsRowShown="0" headerRowDxfId="54" dataDxfId="53" tableBorderDxfId="52" dataCellStyle="Normal">
  <autoFilter ref="C21:R33" xr:uid="{19A36F16-37AD-47C6-A7E4-24A17D71B074}"/>
  <tableColumns count="16">
    <tableColumn id="1" xr3:uid="{E8AA2D13-8729-4666-A4DB-2539E1B97EE9}" name="Kolumn1" dataDxfId="51" dataCellStyle="Normal"/>
    <tableColumn id="2" xr3:uid="{0E564818-4887-4118-888C-ADE401DDDAF4}" name="Kolumn2" dataDxfId="50" dataCellStyle="Normal"/>
    <tableColumn id="3" xr3:uid="{3322022D-F6B0-471F-B66D-A68AC56C2D9E}" name="Kolumn3" dataDxfId="49" dataCellStyle="Normal"/>
    <tableColumn id="4" xr3:uid="{CBD07DD3-598D-4B81-8E4C-5F25FF70247B}" name="Kolumn4" dataDxfId="48" dataCellStyle="Normal"/>
    <tableColumn id="5" xr3:uid="{33C18C48-A037-4220-BD69-4CB8EE8D9A44}" name="Kolumn5" dataDxfId="47" dataCellStyle="Normal"/>
    <tableColumn id="6" xr3:uid="{07224CF7-4017-465E-94E5-C5470EE1D44C}" name="Kolumn6" dataDxfId="46" dataCellStyle="Normal"/>
    <tableColumn id="7" xr3:uid="{22978EDE-ED79-4597-B612-250E3730D552}" name="Kolumn7" dataDxfId="45" dataCellStyle="Normal"/>
    <tableColumn id="8" xr3:uid="{97D8B078-3108-4F14-82A7-1A2816F82FAA}" name="Kolumn8" dataDxfId="44" dataCellStyle="Normal"/>
    <tableColumn id="9" xr3:uid="{848D8D06-DFC8-48C3-B2D2-521A05B9DE17}" name="Kolumn9" dataDxfId="43" dataCellStyle="Normal"/>
    <tableColumn id="10" xr3:uid="{9DCF4FC3-193F-4A7C-8B91-6125F7793BF7}" name="Kolumn10" dataDxfId="42" dataCellStyle="Normal"/>
    <tableColumn id="11" xr3:uid="{7133F36D-E5E2-409F-A0FD-DAE64A0D1A30}" name="Kolumn11" dataDxfId="41" dataCellStyle="Normal"/>
    <tableColumn id="12" xr3:uid="{708A4C96-CCE3-4E21-9AA8-689A9D2CEB0A}" name="Kolumn12" dataDxfId="40" dataCellStyle="Normal"/>
    <tableColumn id="13" xr3:uid="{7E78C931-9CA0-4E29-9655-DF2D85E2DBE7}" name="Kolumn13" dataDxfId="39" dataCellStyle="Normal"/>
    <tableColumn id="14" xr3:uid="{BE09193C-0AD8-4AC1-B56E-5BBC8DF72E09}" name="Kolumn14" dataDxfId="38" dataCellStyle="Normal"/>
    <tableColumn id="15" xr3:uid="{2078D2F1-FDEB-4C28-A85B-E53960F05E41}" name="Kolumn15" dataDxfId="37" dataCellStyle="Normal"/>
    <tableColumn id="16" xr3:uid="{F107B4D9-1A88-41E5-95BA-DBE96352752A}" name="Kolumn16" dataDxfId="36" dataCellStyle="Normal"/>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DC6C087-00AC-4009-8952-16A3D3D29BB8}" name="Tabell3" displayName="Tabell3" ref="C22:L34" totalsRowShown="0" headerRowDxfId="35" tableBorderDxfId="34" headerRowCellStyle="Valuta" dataCellStyle="Normal">
  <autoFilter ref="C22:L34" xr:uid="{0DC6C087-00AC-4009-8952-16A3D3D29BB8}"/>
  <tableColumns count="10">
    <tableColumn id="1" xr3:uid="{15EA1DEF-A06D-4147-BCF6-E1B8F7CA59A3}" name="Kolumn1" dataCellStyle="Normal"/>
    <tableColumn id="2" xr3:uid="{9E9172CA-E4C9-4CD8-98B1-AF4A97B3D0B9}" name="Kolumn2" dataDxfId="33" dataCellStyle="Valuta"/>
    <tableColumn id="3" xr3:uid="{2FC84511-05AB-40D1-8846-E509F78FF14E}" name="Kolumn3" dataDxfId="32" dataCellStyle="Valuta"/>
    <tableColumn id="4" xr3:uid="{C4055947-5AF6-4B0D-A1EA-03EE38212C45}" name="Kolumn4" dataCellStyle="Normal">
      <calculatedColumnFormula>D23-E23</calculatedColumnFormula>
    </tableColumn>
    <tableColumn id="5" xr3:uid="{3F274A9B-2F01-4C25-84AC-1578DE732B1A}" name="Kolumn5" dataDxfId="31" dataCellStyle="Valuta"/>
    <tableColumn id="6" xr3:uid="{89E7FA62-9565-4A1A-ABCC-9BC7D400D6EC}" name="Kolumn6" dataDxfId="30" dataCellStyle="Valuta"/>
    <tableColumn id="7" xr3:uid="{30DC6D77-7C23-4A9A-B775-51314B66AB65}" name="Kolumn7" dataCellStyle="Normal">
      <calculatedColumnFormula>G23-H23</calculatedColumnFormula>
    </tableColumn>
    <tableColumn id="8" xr3:uid="{ACE7CCE9-7D18-4928-B659-C6DD826F90ED}" name="Kolumn8" dataDxfId="29" dataCellStyle="Valuta"/>
    <tableColumn id="9" xr3:uid="{4416E124-433C-42CD-B4CB-77E3F6ADA949}" name="Kolumn9" dataDxfId="28" dataCellStyle="Valuta"/>
    <tableColumn id="10" xr3:uid="{F8CBEA9F-DB2F-48F0-9EB2-2E1C5E5ACB1A}" name="Kolumn10" dataCellStyle="Normal">
      <calculatedColumnFormula>J23-K23</calculatedColumnFormula>
    </tableColumn>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AA98566-A4B9-4FA3-A5D4-B2A2B8ABCE83}" name="Tabell2" displayName="Tabell2" ref="C21:R33" totalsRowShown="0" headerRowDxfId="27" tableBorderDxfId="26" dataCellStyle="Normal">
  <autoFilter ref="C21:R33" xr:uid="{EAA98566-A4B9-4FA3-A5D4-B2A2B8ABCE83}"/>
  <tableColumns count="16">
    <tableColumn id="1" xr3:uid="{83512B98-12B9-4995-AC8B-4C625D56FE79}" name="Kolumn1" dataCellStyle="Normal"/>
    <tableColumn id="2" xr3:uid="{E51079F4-B97E-4D89-AA43-6808E37414A3}" name="Kolumn2" dataDxfId="25" dataCellStyle="Normal"/>
    <tableColumn id="3" xr3:uid="{6D233E65-9347-4A16-9705-3FBA3EFAD2D4}" name="Kolumn3" dataDxfId="24" dataCellStyle="Normal"/>
    <tableColumn id="4" xr3:uid="{0EC2CC9E-A06B-41C6-A9ED-09286A7AD0B5}" name="Kolumn4" dataDxfId="23" dataCellStyle="Normal"/>
    <tableColumn id="5" xr3:uid="{43C97101-9D84-442E-8794-45F9278C670B}" name="Kolumn5" dataDxfId="22" dataCellStyle="Normal"/>
    <tableColumn id="6" xr3:uid="{ECBE978E-945D-454B-8A54-5B91628E9C0D}" name="Kolumn6" dataDxfId="21" dataCellStyle="Normal"/>
    <tableColumn id="7" xr3:uid="{FD61EF99-98EF-498A-BA16-A834A46B67C6}" name="Kolumn7" dataDxfId="20" dataCellStyle="Normal"/>
    <tableColumn id="8" xr3:uid="{4991142B-78A7-4B68-B5F8-F155B33C7185}" name="Kolumn8" dataDxfId="19" dataCellStyle="Normal"/>
    <tableColumn id="9" xr3:uid="{78EA9618-E621-434F-8856-AB7C90419005}" name="Kolumn9" dataDxfId="18" dataCellStyle="Normal"/>
    <tableColumn id="10" xr3:uid="{D190DC38-CD42-4C65-8337-B1E2DBD5C86A}" name="Kolumn10" dataDxfId="17" dataCellStyle="Normal"/>
    <tableColumn id="11" xr3:uid="{DE2A248B-37EA-44D2-87B2-62F6FEE52902}" name="Kolumn11" dataDxfId="16" dataCellStyle="Normal"/>
    <tableColumn id="12" xr3:uid="{0F3E7551-7BC4-4182-B943-D09CCF2CAA40}" name="Kolumn12" dataDxfId="15" dataCellStyle="Normal"/>
    <tableColumn id="13" xr3:uid="{5E230946-AF20-4922-BE0A-C110B4A1BE06}" name="Kolumn13" dataDxfId="14" dataCellStyle="Normal"/>
    <tableColumn id="14" xr3:uid="{99BCED03-2348-48DA-B8A1-1823FF8BB065}" name="Kolumn14" dataDxfId="13" dataCellStyle="Normal"/>
    <tableColumn id="15" xr3:uid="{76655DDB-E9DE-4A51-AD2D-B8C4C8733F68}" name="Kolumn15" dataDxfId="12" dataCellStyle="Normal"/>
    <tableColumn id="16" xr3:uid="{5E458DBB-0335-4E49-B800-0285E8849F5E}" name="Kolumn16" dataDxfId="11" dataCellStyle="Normal"/>
  </tableColumns>
  <tableStyleInfo name="TableStyleMedium5" showFirstColumn="0" showLastColumn="0" showRowStripes="1" showColumnStripes="0"/>
</table>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vattenkraftensmiljofond.se/verktyg/produktionsbegransningar/hur-beraknas-normalarsproduktionen-for-mitt-kraftverk/"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vattenkraftensmiljofond.se/verktyg/produktionsbegransningar/ersattning-for-egenforbrukning/" TargetMode="Externa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8991A-9495-4516-B861-D2C3C60C5F28}">
  <sheetPr codeName="Blad1">
    <tabColor rgb="FF002060"/>
  </sheetPr>
  <dimension ref="A1:AE68"/>
  <sheetViews>
    <sheetView showGridLines="0" tabSelected="1" zoomScaleNormal="100" workbookViewId="0">
      <selection activeCell="D9" sqref="D9"/>
    </sheetView>
  </sheetViews>
  <sheetFormatPr defaultRowHeight="15" x14ac:dyDescent="0.25"/>
  <cols>
    <col min="1" max="2" width="2.5703125" customWidth="1"/>
    <col min="3" max="3" width="49.7109375" customWidth="1"/>
    <col min="4" max="4" width="13.42578125" customWidth="1"/>
    <col min="5" max="5" width="14.85546875" customWidth="1"/>
    <col min="6" max="6" width="12.5703125" customWidth="1"/>
    <col min="7" max="8" width="12.7109375" bestFit="1" customWidth="1"/>
    <col min="9" max="9" width="13.42578125" bestFit="1" customWidth="1"/>
    <col min="10" max="18" width="12.7109375" bestFit="1" customWidth="1"/>
    <col min="19" max="19" width="5.42578125" customWidth="1"/>
  </cols>
  <sheetData>
    <row r="1" spans="1:31" ht="9.75" customHeight="1" x14ac:dyDescent="0.25">
      <c r="A1" s="102"/>
      <c r="B1" s="102"/>
      <c r="C1" s="102"/>
      <c r="D1" s="102"/>
      <c r="E1" s="102"/>
      <c r="F1" s="102"/>
      <c r="G1" s="102"/>
      <c r="H1" s="102"/>
      <c r="I1" s="102"/>
      <c r="J1" s="102"/>
      <c r="K1" s="102"/>
      <c r="L1" s="102"/>
      <c r="M1" s="102"/>
      <c r="N1" s="102"/>
      <c r="O1" s="102"/>
      <c r="P1" s="102"/>
      <c r="Q1" s="102"/>
      <c r="R1" s="102"/>
      <c r="S1" s="102"/>
      <c r="T1" s="102"/>
      <c r="U1" s="43"/>
      <c r="V1" s="43"/>
      <c r="W1" s="43"/>
      <c r="X1" s="43"/>
      <c r="Y1" s="43"/>
      <c r="Z1" s="43"/>
      <c r="AA1" s="43"/>
      <c r="AB1" s="43"/>
      <c r="AC1" s="43"/>
      <c r="AD1" s="43"/>
      <c r="AE1" s="43"/>
    </row>
    <row r="2" spans="1:31" ht="46.5" x14ac:dyDescent="0.7">
      <c r="A2" s="102"/>
      <c r="B2" s="102"/>
      <c r="C2" s="103" t="s">
        <v>64</v>
      </c>
      <c r="D2" s="103"/>
      <c r="E2" s="102"/>
      <c r="F2" s="102"/>
      <c r="G2" s="102"/>
      <c r="H2" s="102"/>
      <c r="I2" s="102"/>
      <c r="J2" s="102"/>
      <c r="K2" s="104"/>
      <c r="L2" s="102"/>
      <c r="M2" s="102"/>
      <c r="N2" s="102"/>
      <c r="O2" s="102"/>
      <c r="P2" s="102"/>
      <c r="Q2" s="102"/>
      <c r="R2" s="102"/>
      <c r="S2" s="102"/>
      <c r="T2" s="102"/>
      <c r="U2" s="43"/>
      <c r="V2" s="43"/>
      <c r="W2" s="43"/>
      <c r="X2" s="43"/>
      <c r="Y2" s="43"/>
      <c r="Z2" s="43"/>
      <c r="AA2" s="43"/>
      <c r="AB2" s="43"/>
      <c r="AC2" s="43"/>
      <c r="AD2" s="43"/>
      <c r="AE2" s="43"/>
    </row>
    <row r="3" spans="1:31" ht="15.75" customHeight="1" x14ac:dyDescent="0.55000000000000004">
      <c r="A3" s="102"/>
      <c r="B3" s="102"/>
      <c r="C3" s="104"/>
      <c r="D3" s="105" t="s">
        <v>116</v>
      </c>
      <c r="E3" s="102"/>
      <c r="F3" s="102"/>
      <c r="G3" s="102"/>
      <c r="H3" s="102"/>
      <c r="I3" s="102"/>
      <c r="J3" s="102"/>
      <c r="K3" s="102"/>
      <c r="L3" s="102"/>
      <c r="M3" s="102"/>
      <c r="N3" s="102"/>
      <c r="O3" s="102"/>
      <c r="P3" s="102"/>
      <c r="Q3" s="102"/>
      <c r="R3" s="102"/>
      <c r="S3" s="102"/>
      <c r="T3" s="102"/>
      <c r="U3" s="43"/>
      <c r="V3" s="43"/>
      <c r="W3" s="43"/>
      <c r="X3" s="43"/>
      <c r="Y3" s="43"/>
      <c r="Z3" s="43"/>
      <c r="AA3" s="43"/>
      <c r="AB3" s="43"/>
      <c r="AC3" s="43"/>
      <c r="AD3" s="43"/>
      <c r="AE3" s="43"/>
    </row>
    <row r="4" spans="1:31" s="43" customFormat="1" ht="15.75" customHeight="1" thickBot="1" x14ac:dyDescent="0.6">
      <c r="B4" s="59"/>
      <c r="C4" s="44"/>
      <c r="D4" s="45"/>
    </row>
    <row r="5" spans="1:31" x14ac:dyDescent="0.25">
      <c r="A5" s="54"/>
      <c r="B5" s="49"/>
      <c r="C5" s="50"/>
      <c r="D5" s="50"/>
      <c r="E5" s="50"/>
      <c r="F5" s="50"/>
      <c r="G5" s="50"/>
      <c r="H5" s="50"/>
      <c r="I5" s="50"/>
      <c r="J5" s="50"/>
      <c r="K5" s="50"/>
      <c r="L5" s="50"/>
      <c r="M5" s="50"/>
      <c r="N5" s="50"/>
      <c r="O5" s="50"/>
      <c r="P5" s="50"/>
      <c r="Q5" s="50"/>
      <c r="R5" s="50"/>
      <c r="S5" s="51"/>
      <c r="T5" s="43"/>
      <c r="U5" s="43"/>
      <c r="V5" s="43"/>
      <c r="W5" s="43"/>
      <c r="X5" s="43"/>
      <c r="Y5" s="43"/>
      <c r="Z5" s="43"/>
      <c r="AA5" s="43"/>
      <c r="AB5" s="43"/>
      <c r="AC5" s="43"/>
      <c r="AD5" s="43"/>
      <c r="AE5" s="43"/>
    </row>
    <row r="6" spans="1:31" x14ac:dyDescent="0.25">
      <c r="A6" s="54"/>
      <c r="B6" s="52"/>
      <c r="C6" s="43"/>
      <c r="D6" s="53"/>
      <c r="E6" s="43"/>
      <c r="F6" s="43"/>
      <c r="G6" s="43"/>
      <c r="H6" s="43"/>
      <c r="I6" s="43"/>
      <c r="J6" s="43"/>
      <c r="K6" s="43"/>
      <c r="L6" s="43"/>
      <c r="M6" s="43"/>
      <c r="N6" s="43"/>
      <c r="O6" s="43"/>
      <c r="P6" s="43"/>
      <c r="Q6" s="43"/>
      <c r="R6" s="43"/>
      <c r="S6" s="54"/>
      <c r="T6" s="43"/>
      <c r="U6" s="43"/>
      <c r="V6" s="43"/>
      <c r="W6" s="43"/>
      <c r="X6" s="43"/>
      <c r="Y6" s="43"/>
      <c r="Z6" s="43"/>
      <c r="AA6" s="43"/>
      <c r="AB6" s="43"/>
      <c r="AC6" s="43"/>
      <c r="AD6" s="43"/>
      <c r="AE6" s="43"/>
    </row>
    <row r="7" spans="1:31" ht="18.75" x14ac:dyDescent="0.25">
      <c r="A7" s="54"/>
      <c r="B7" s="52"/>
      <c r="C7" s="145" t="s">
        <v>49</v>
      </c>
      <c r="D7" s="164"/>
      <c r="E7" s="164"/>
      <c r="F7" s="144"/>
      <c r="G7" s="43"/>
      <c r="H7" s="43"/>
      <c r="I7" s="43"/>
      <c r="J7" s="43"/>
      <c r="K7" s="43"/>
      <c r="L7" s="43"/>
      <c r="M7" s="43"/>
      <c r="N7" s="43"/>
      <c r="O7" s="43"/>
      <c r="P7" s="43"/>
      <c r="Q7" s="43"/>
      <c r="R7" s="43"/>
      <c r="S7" s="54"/>
      <c r="T7" s="43"/>
      <c r="U7" s="43"/>
      <c r="V7" s="43"/>
      <c r="W7" s="43"/>
      <c r="X7" s="43"/>
      <c r="Y7" s="43"/>
      <c r="Z7" s="43"/>
      <c r="AA7" s="43"/>
      <c r="AB7" s="43"/>
      <c r="AC7" s="43"/>
      <c r="AD7" s="43"/>
      <c r="AE7" s="43"/>
    </row>
    <row r="8" spans="1:31" x14ac:dyDescent="0.25">
      <c r="A8" s="54"/>
      <c r="B8" s="52"/>
      <c r="C8" s="43"/>
      <c r="D8" s="143"/>
      <c r="E8" s="143"/>
      <c r="F8" s="43"/>
      <c r="G8" s="43"/>
      <c r="H8" s="43"/>
      <c r="I8" s="43"/>
      <c r="J8" s="43"/>
      <c r="K8" s="43"/>
      <c r="L8" s="43"/>
      <c r="M8" s="43"/>
      <c r="N8" s="43"/>
      <c r="O8" s="43"/>
      <c r="P8" s="43"/>
      <c r="Q8" s="43"/>
      <c r="R8" s="43"/>
      <c r="S8" s="54"/>
      <c r="T8" s="43"/>
      <c r="U8" s="43"/>
      <c r="V8" s="43"/>
      <c r="W8" s="43"/>
      <c r="X8" s="43"/>
      <c r="Y8" s="43"/>
      <c r="Z8" s="43"/>
      <c r="AA8" s="43"/>
      <c r="AB8" s="43"/>
      <c r="AC8" s="43"/>
      <c r="AD8" s="43"/>
      <c r="AE8" s="43"/>
    </row>
    <row r="9" spans="1:31" ht="18.75" x14ac:dyDescent="0.25">
      <c r="A9" s="54"/>
      <c r="B9" s="52"/>
      <c r="C9" s="69" t="s">
        <v>50</v>
      </c>
      <c r="D9" s="68">
        <v>2025</v>
      </c>
      <c r="E9" s="43"/>
      <c r="F9" s="43"/>
      <c r="G9" s="43"/>
      <c r="H9" s="43"/>
      <c r="I9" s="43"/>
      <c r="J9" s="43"/>
      <c r="K9" s="43"/>
      <c r="L9" s="43"/>
      <c r="M9" s="43"/>
      <c r="N9" s="43"/>
      <c r="O9" s="43"/>
      <c r="P9" s="43"/>
      <c r="Q9" s="43"/>
      <c r="R9" s="43"/>
      <c r="S9" s="54"/>
      <c r="T9" s="43"/>
      <c r="U9" s="43"/>
      <c r="V9" s="43"/>
      <c r="W9" s="43"/>
      <c r="X9" s="43"/>
      <c r="Y9" s="43"/>
      <c r="Z9" s="43"/>
      <c r="AA9" s="43"/>
      <c r="AB9" s="43"/>
      <c r="AC9" s="43"/>
      <c r="AD9" s="43"/>
      <c r="AE9" s="43"/>
    </row>
    <row r="10" spans="1:31" x14ac:dyDescent="0.25">
      <c r="A10" s="54"/>
      <c r="B10" s="52"/>
      <c r="C10" s="43"/>
      <c r="D10" s="43"/>
      <c r="E10" s="43"/>
      <c r="F10" s="43"/>
      <c r="G10" s="43"/>
      <c r="H10" s="43"/>
      <c r="I10" s="43"/>
      <c r="J10" s="43"/>
      <c r="K10" s="43"/>
      <c r="L10" s="43"/>
      <c r="M10" s="43"/>
      <c r="N10" s="43"/>
      <c r="O10" s="43"/>
      <c r="P10" s="43"/>
      <c r="Q10" s="43"/>
      <c r="R10" s="43"/>
      <c r="S10" s="54"/>
      <c r="T10" s="43"/>
      <c r="U10" s="43"/>
      <c r="V10" s="43"/>
      <c r="W10" s="43"/>
      <c r="X10" s="43"/>
      <c r="Y10" s="43"/>
      <c r="Z10" s="43"/>
      <c r="AA10" s="43"/>
      <c r="AB10" s="43"/>
      <c r="AC10" s="43"/>
      <c r="AD10" s="43"/>
      <c r="AE10" s="43"/>
    </row>
    <row r="11" spans="1:31" ht="20.25" customHeight="1" x14ac:dyDescent="0.35">
      <c r="A11" s="54"/>
      <c r="B11" s="52"/>
      <c r="C11" s="69" t="s">
        <v>51</v>
      </c>
      <c r="D11" s="68" t="s">
        <v>55</v>
      </c>
      <c r="E11" s="43"/>
      <c r="F11" s="43"/>
      <c r="G11" s="43"/>
      <c r="H11" s="43"/>
      <c r="I11" s="131"/>
      <c r="J11" s="43"/>
      <c r="K11" s="43"/>
      <c r="L11" s="43"/>
      <c r="M11" s="43"/>
      <c r="N11" s="43"/>
      <c r="O11" s="43"/>
      <c r="P11" s="43"/>
      <c r="Q11" s="43"/>
      <c r="R11" s="43"/>
      <c r="S11" s="54"/>
      <c r="T11" s="43"/>
      <c r="U11" s="43"/>
      <c r="V11" s="43"/>
      <c r="W11" s="43"/>
      <c r="X11" s="43"/>
      <c r="Y11" s="43"/>
      <c r="Z11" s="43"/>
      <c r="AA11" s="43"/>
      <c r="AB11" s="43"/>
      <c r="AC11" s="43"/>
      <c r="AD11" s="43"/>
      <c r="AE11" s="43"/>
    </row>
    <row r="12" spans="1:31" x14ac:dyDescent="0.25">
      <c r="A12" s="54"/>
      <c r="B12" s="52"/>
      <c r="C12" s="43"/>
      <c r="D12" s="43"/>
      <c r="E12" s="43"/>
      <c r="F12" s="43"/>
      <c r="G12" s="43"/>
      <c r="H12" s="43"/>
      <c r="I12" s="43"/>
      <c r="J12" s="43"/>
      <c r="K12" s="43"/>
      <c r="L12" s="43"/>
      <c r="M12" s="43"/>
      <c r="N12" s="43"/>
      <c r="O12" s="43"/>
      <c r="P12" s="43"/>
      <c r="Q12" s="43"/>
      <c r="R12" s="43"/>
      <c r="S12" s="54"/>
      <c r="T12" s="43"/>
      <c r="U12" s="43"/>
      <c r="V12" s="43"/>
      <c r="W12" s="43"/>
      <c r="X12" s="43"/>
      <c r="Y12" s="43"/>
      <c r="Z12" s="43"/>
      <c r="AA12" s="43"/>
      <c r="AB12" s="43"/>
      <c r="AC12" s="43"/>
      <c r="AD12" s="43"/>
      <c r="AE12" s="43"/>
    </row>
    <row r="13" spans="1:31" ht="21" x14ac:dyDescent="0.35">
      <c r="A13" s="54"/>
      <c r="B13" s="52"/>
      <c r="C13" s="131" t="s">
        <v>56</v>
      </c>
      <c r="D13" s="57"/>
      <c r="E13" s="43"/>
      <c r="F13" s="43"/>
      <c r="G13" s="43"/>
      <c r="H13" s="43"/>
      <c r="I13" s="43"/>
      <c r="J13" s="43"/>
      <c r="K13" s="43"/>
      <c r="L13" s="43"/>
      <c r="M13" s="43"/>
      <c r="N13" s="43"/>
      <c r="O13" s="43"/>
      <c r="P13" s="43"/>
      <c r="Q13" s="43"/>
      <c r="R13" s="43"/>
      <c r="S13" s="54"/>
      <c r="T13" s="43"/>
      <c r="U13" s="43"/>
      <c r="V13" s="43"/>
      <c r="W13" s="43"/>
      <c r="X13" s="43"/>
      <c r="Y13" s="43"/>
      <c r="Z13" s="43"/>
      <c r="AA13" s="43"/>
      <c r="AB13" s="43"/>
      <c r="AC13" s="43"/>
      <c r="AD13" s="43"/>
      <c r="AE13" s="43"/>
    </row>
    <row r="14" spans="1:31" ht="15" customHeight="1" x14ac:dyDescent="0.25">
      <c r="A14" s="54"/>
      <c r="B14" s="52"/>
      <c r="C14" s="57"/>
      <c r="D14" s="57"/>
      <c r="E14" s="43"/>
      <c r="F14" s="43"/>
      <c r="G14" s="43"/>
      <c r="H14" s="43"/>
      <c r="I14" s="43"/>
      <c r="J14" s="43"/>
      <c r="K14" s="43"/>
      <c r="L14" s="43"/>
      <c r="M14" s="43"/>
      <c r="N14" s="43"/>
      <c r="O14" s="43"/>
      <c r="P14" s="43"/>
      <c r="Q14" s="43"/>
      <c r="R14" s="43"/>
      <c r="S14" s="54"/>
      <c r="T14" s="43"/>
      <c r="U14" s="43"/>
      <c r="V14" s="43"/>
      <c r="W14" s="43"/>
      <c r="X14" s="43"/>
      <c r="Y14" s="43"/>
      <c r="Z14" s="43"/>
      <c r="AA14" s="43"/>
      <c r="AB14" s="43"/>
      <c r="AC14" s="43"/>
      <c r="AD14" s="43"/>
      <c r="AE14" s="43"/>
    </row>
    <row r="15" spans="1:31" x14ac:dyDescent="0.25">
      <c r="A15" s="54"/>
      <c r="B15" s="52"/>
      <c r="C15" s="57"/>
      <c r="D15" s="57"/>
      <c r="E15" s="43"/>
      <c r="F15" s="43"/>
      <c r="G15" s="43"/>
      <c r="H15" s="43"/>
      <c r="I15" s="43"/>
      <c r="J15" s="43"/>
      <c r="K15" s="43"/>
      <c r="L15" s="43"/>
      <c r="M15" s="43"/>
      <c r="N15" s="43"/>
      <c r="O15" s="43"/>
      <c r="P15" s="43"/>
      <c r="Q15" s="43"/>
      <c r="R15" s="43"/>
      <c r="S15" s="54"/>
      <c r="T15" s="43"/>
      <c r="U15" s="43"/>
      <c r="V15" s="43"/>
      <c r="W15" s="43"/>
      <c r="X15" s="43"/>
      <c r="Y15" s="43"/>
      <c r="Z15" s="43"/>
      <c r="AA15" s="43"/>
      <c r="AB15" s="43"/>
      <c r="AC15" s="43"/>
      <c r="AD15" s="43"/>
      <c r="AE15" s="43"/>
    </row>
    <row r="16" spans="1:31" ht="31.5" customHeight="1" x14ac:dyDescent="0.25">
      <c r="A16" s="54"/>
      <c r="B16" s="52"/>
      <c r="D16" s="43"/>
      <c r="E16" s="43"/>
      <c r="F16" s="43"/>
      <c r="G16" s="43"/>
      <c r="I16" s="43"/>
      <c r="K16" s="43"/>
      <c r="L16" s="43"/>
      <c r="M16" s="43"/>
      <c r="N16" s="43"/>
      <c r="O16" s="43"/>
      <c r="P16" s="43"/>
      <c r="Q16" s="43"/>
      <c r="R16" s="43"/>
      <c r="S16" s="54"/>
      <c r="T16" s="43"/>
      <c r="U16" s="43"/>
      <c r="V16" s="43"/>
      <c r="W16" s="43"/>
      <c r="X16" s="43"/>
      <c r="Y16" s="43"/>
      <c r="Z16" s="43"/>
      <c r="AA16" s="43"/>
      <c r="AB16" s="43"/>
      <c r="AC16" s="43"/>
      <c r="AD16" s="43"/>
      <c r="AE16" s="43"/>
    </row>
    <row r="17" spans="1:31" ht="14.25" customHeight="1" x14ac:dyDescent="0.4">
      <c r="A17" s="54"/>
      <c r="B17" s="52"/>
      <c r="C17" s="61"/>
      <c r="D17" s="43"/>
      <c r="E17" s="43"/>
      <c r="F17" s="132"/>
      <c r="G17" s="43"/>
      <c r="H17" s="43"/>
      <c r="I17" s="43"/>
      <c r="J17" s="43"/>
      <c r="K17" s="43"/>
      <c r="L17" s="43"/>
      <c r="M17" s="43"/>
      <c r="N17" s="43"/>
      <c r="O17" s="43"/>
      <c r="P17" s="43"/>
      <c r="Q17" s="43"/>
      <c r="R17" s="43"/>
      <c r="S17" s="54"/>
      <c r="T17" s="43"/>
      <c r="U17" s="43"/>
      <c r="V17" s="43"/>
      <c r="W17" s="43"/>
      <c r="X17" s="43"/>
      <c r="Y17" s="43"/>
      <c r="Z17" s="43"/>
      <c r="AA17" s="43"/>
      <c r="AB17" s="43"/>
      <c r="AC17" s="43"/>
      <c r="AD17" s="43"/>
      <c r="AE17" s="43"/>
    </row>
    <row r="18" spans="1:31" ht="16.5" customHeight="1" x14ac:dyDescent="0.35">
      <c r="A18" s="54"/>
      <c r="B18" s="52"/>
      <c r="C18" s="62" t="s">
        <v>104</v>
      </c>
      <c r="D18" s="43"/>
      <c r="E18" s="43"/>
      <c r="F18" s="132"/>
      <c r="G18" s="43"/>
      <c r="H18" s="43"/>
      <c r="I18" s="43"/>
      <c r="J18" s="43"/>
      <c r="K18" s="43"/>
      <c r="L18" s="43"/>
      <c r="M18" s="43"/>
      <c r="N18" s="43"/>
      <c r="O18" s="43"/>
      <c r="P18" s="43"/>
      <c r="Q18" s="43"/>
      <c r="R18" s="43"/>
      <c r="S18" s="54"/>
      <c r="T18" s="43"/>
      <c r="U18" s="43"/>
      <c r="V18" s="43"/>
      <c r="W18" s="43"/>
      <c r="X18" s="43"/>
      <c r="Y18" s="43"/>
      <c r="Z18" s="43"/>
      <c r="AA18" s="43"/>
      <c r="AB18" s="43"/>
      <c r="AC18" s="43"/>
      <c r="AD18" s="43"/>
      <c r="AE18" s="43"/>
    </row>
    <row r="19" spans="1:31" ht="9" customHeight="1" x14ac:dyDescent="0.25">
      <c r="A19" s="54"/>
      <c r="B19" s="52"/>
      <c r="C19" s="43"/>
      <c r="D19" s="43"/>
      <c r="E19" s="43"/>
      <c r="F19" s="43"/>
      <c r="G19" s="43"/>
      <c r="H19" s="43"/>
      <c r="I19" s="43"/>
      <c r="J19" s="43"/>
      <c r="K19" s="43"/>
      <c r="L19" s="43"/>
      <c r="M19" s="43"/>
      <c r="N19" s="43"/>
      <c r="O19" s="43"/>
      <c r="P19" s="43"/>
      <c r="Q19" s="43"/>
      <c r="R19" s="43"/>
      <c r="S19" s="54"/>
      <c r="T19" s="43"/>
      <c r="U19" s="43"/>
      <c r="V19" s="43"/>
      <c r="W19" s="43"/>
      <c r="X19" s="43"/>
      <c r="Y19" s="43"/>
      <c r="Z19" s="43"/>
      <c r="AA19" s="43"/>
      <c r="AB19" s="43"/>
      <c r="AC19" s="43"/>
      <c r="AD19" s="43"/>
      <c r="AE19" s="43"/>
    </row>
    <row r="20" spans="1:31" x14ac:dyDescent="0.25">
      <c r="A20" s="54"/>
      <c r="B20" s="63"/>
      <c r="C20" s="133"/>
      <c r="D20" s="8">
        <f>$D$9-15</f>
        <v>2010</v>
      </c>
      <c r="E20" s="7">
        <f>$D$9-14</f>
        <v>2011</v>
      </c>
      <c r="F20" s="7">
        <f>$D$9-13</f>
        <v>2012</v>
      </c>
      <c r="G20" s="7">
        <f>$D$9-12</f>
        <v>2013</v>
      </c>
      <c r="H20" s="7">
        <f>$D$9-11</f>
        <v>2014</v>
      </c>
      <c r="I20" s="7">
        <f>$D$9-10</f>
        <v>2015</v>
      </c>
      <c r="J20" s="7">
        <f>$D$9-9</f>
        <v>2016</v>
      </c>
      <c r="K20" s="7">
        <f>$D$9-8</f>
        <v>2017</v>
      </c>
      <c r="L20" s="7">
        <f>$D$9-7</f>
        <v>2018</v>
      </c>
      <c r="M20" s="7">
        <f>$D$9-6</f>
        <v>2019</v>
      </c>
      <c r="N20" s="7">
        <f>$D$9-5</f>
        <v>2020</v>
      </c>
      <c r="O20" s="7">
        <f>$D$9-4</f>
        <v>2021</v>
      </c>
      <c r="P20" s="7">
        <f>$D$9-3</f>
        <v>2022</v>
      </c>
      <c r="Q20" s="7">
        <f>$D$9-2</f>
        <v>2023</v>
      </c>
      <c r="R20" s="9">
        <f>$D$9-1</f>
        <v>2024</v>
      </c>
      <c r="S20" s="46"/>
      <c r="T20" s="43"/>
      <c r="U20" s="43"/>
      <c r="V20" s="43"/>
      <c r="W20" s="43"/>
      <c r="X20" s="43"/>
      <c r="Y20" s="43"/>
      <c r="Z20" s="43"/>
      <c r="AA20" s="43"/>
      <c r="AB20" s="43"/>
      <c r="AC20" s="43"/>
      <c r="AD20" s="43"/>
      <c r="AE20" s="43"/>
    </row>
    <row r="21" spans="1:31" hidden="1" x14ac:dyDescent="0.25">
      <c r="A21" s="54"/>
      <c r="B21" s="52"/>
      <c r="C21" s="1" t="s">
        <v>85</v>
      </c>
      <c r="D21" s="134" t="s">
        <v>86</v>
      </c>
      <c r="E21" s="134" t="s">
        <v>87</v>
      </c>
      <c r="F21" s="134" t="s">
        <v>88</v>
      </c>
      <c r="G21" s="134" t="s">
        <v>89</v>
      </c>
      <c r="H21" s="134" t="s">
        <v>90</v>
      </c>
      <c r="I21" s="134" t="s">
        <v>91</v>
      </c>
      <c r="J21" s="134" t="s">
        <v>92</v>
      </c>
      <c r="K21" s="134" t="s">
        <v>93</v>
      </c>
      <c r="L21" s="134" t="s">
        <v>94</v>
      </c>
      <c r="M21" s="134" t="s">
        <v>95</v>
      </c>
      <c r="N21" s="134" t="s">
        <v>96</v>
      </c>
      <c r="O21" s="134" t="s">
        <v>97</v>
      </c>
      <c r="P21" s="134" t="s">
        <v>98</v>
      </c>
      <c r="Q21" s="134" t="s">
        <v>99</v>
      </c>
      <c r="R21" s="135" t="s">
        <v>100</v>
      </c>
      <c r="S21" s="54"/>
      <c r="T21" s="43"/>
      <c r="U21" s="43"/>
      <c r="V21" s="43"/>
      <c r="W21" s="43"/>
      <c r="X21" s="43"/>
      <c r="Y21" s="43"/>
      <c r="Z21" s="43"/>
      <c r="AA21" s="43"/>
      <c r="AB21" s="43"/>
      <c r="AC21" s="43"/>
      <c r="AD21" s="43"/>
      <c r="AE21" s="43"/>
    </row>
    <row r="22" spans="1:31" x14ac:dyDescent="0.25">
      <c r="A22" s="54"/>
      <c r="B22" s="52"/>
      <c r="C22" s="153" t="s">
        <v>72</v>
      </c>
      <c r="D22" s="66">
        <v>0</v>
      </c>
      <c r="E22" s="66">
        <v>0</v>
      </c>
      <c r="F22" s="66">
        <v>0</v>
      </c>
      <c r="G22" s="66">
        <v>0</v>
      </c>
      <c r="H22" s="66">
        <v>0</v>
      </c>
      <c r="I22" s="66">
        <v>0</v>
      </c>
      <c r="J22" s="66">
        <v>0</v>
      </c>
      <c r="K22" s="66">
        <v>0</v>
      </c>
      <c r="L22" s="66">
        <v>0</v>
      </c>
      <c r="M22" s="66">
        <v>0</v>
      </c>
      <c r="N22" s="66">
        <v>0</v>
      </c>
      <c r="O22" s="66">
        <v>0</v>
      </c>
      <c r="P22" s="66">
        <v>0</v>
      </c>
      <c r="Q22" s="66">
        <v>0</v>
      </c>
      <c r="R22" s="67">
        <v>0</v>
      </c>
      <c r="S22" s="54"/>
      <c r="T22" s="43"/>
      <c r="U22" s="43"/>
      <c r="V22" s="43"/>
      <c r="W22" s="43"/>
      <c r="X22" s="43"/>
      <c r="Y22" s="43"/>
      <c r="Z22" s="43"/>
      <c r="AA22" s="43"/>
      <c r="AB22" s="43"/>
      <c r="AC22" s="43"/>
      <c r="AD22" s="43"/>
      <c r="AE22" s="43"/>
    </row>
    <row r="23" spans="1:31" x14ac:dyDescent="0.25">
      <c r="A23" s="54"/>
      <c r="B23" s="52"/>
      <c r="C23" s="153" t="s">
        <v>73</v>
      </c>
      <c r="D23" s="66">
        <v>0</v>
      </c>
      <c r="E23" s="66">
        <v>0</v>
      </c>
      <c r="F23" s="66">
        <v>0</v>
      </c>
      <c r="G23" s="66">
        <v>0</v>
      </c>
      <c r="H23" s="66">
        <v>0</v>
      </c>
      <c r="I23" s="66">
        <v>0</v>
      </c>
      <c r="J23" s="66">
        <v>0</v>
      </c>
      <c r="K23" s="66">
        <v>0</v>
      </c>
      <c r="L23" s="66">
        <v>0</v>
      </c>
      <c r="M23" s="66">
        <v>0</v>
      </c>
      <c r="N23" s="66">
        <v>0</v>
      </c>
      <c r="O23" s="66">
        <v>0</v>
      </c>
      <c r="P23" s="66">
        <v>0</v>
      </c>
      <c r="Q23" s="66">
        <v>0</v>
      </c>
      <c r="R23" s="67">
        <v>0</v>
      </c>
      <c r="S23" s="54"/>
      <c r="T23" s="43"/>
      <c r="U23" s="43"/>
      <c r="V23" s="43"/>
      <c r="W23" s="43"/>
      <c r="X23" s="43"/>
      <c r="Y23" s="43"/>
      <c r="Z23" s="43"/>
      <c r="AA23" s="43"/>
      <c r="AB23" s="43"/>
      <c r="AC23" s="43"/>
      <c r="AD23" s="43"/>
      <c r="AE23" s="43"/>
    </row>
    <row r="24" spans="1:31" x14ac:dyDescent="0.25">
      <c r="A24" s="54"/>
      <c r="B24" s="52"/>
      <c r="C24" s="153" t="s">
        <v>74</v>
      </c>
      <c r="D24" s="66">
        <v>0</v>
      </c>
      <c r="E24" s="66">
        <v>0</v>
      </c>
      <c r="F24" s="66">
        <v>0</v>
      </c>
      <c r="G24" s="66">
        <v>0</v>
      </c>
      <c r="H24" s="66">
        <v>0</v>
      </c>
      <c r="I24" s="66">
        <v>0</v>
      </c>
      <c r="J24" s="66">
        <v>0</v>
      </c>
      <c r="K24" s="66">
        <v>0</v>
      </c>
      <c r="L24" s="66">
        <v>0</v>
      </c>
      <c r="M24" s="66">
        <v>0</v>
      </c>
      <c r="N24" s="66">
        <v>0</v>
      </c>
      <c r="O24" s="66">
        <v>0</v>
      </c>
      <c r="P24" s="66">
        <v>0</v>
      </c>
      <c r="Q24" s="66">
        <v>0</v>
      </c>
      <c r="R24" s="67">
        <v>0</v>
      </c>
      <c r="S24" s="54"/>
      <c r="T24" s="43"/>
      <c r="U24" s="43"/>
      <c r="V24" s="43"/>
      <c r="W24" s="43"/>
      <c r="X24" s="43"/>
      <c r="Y24" s="43"/>
      <c r="Z24" s="43"/>
      <c r="AA24" s="43"/>
      <c r="AB24" s="43"/>
      <c r="AC24" s="43"/>
      <c r="AD24" s="43"/>
      <c r="AE24" s="43"/>
    </row>
    <row r="25" spans="1:31" x14ac:dyDescent="0.25">
      <c r="A25" s="54"/>
      <c r="B25" s="52"/>
      <c r="C25" s="153" t="s">
        <v>75</v>
      </c>
      <c r="D25" s="66">
        <v>0</v>
      </c>
      <c r="E25" s="66">
        <v>0</v>
      </c>
      <c r="F25" s="66">
        <v>0</v>
      </c>
      <c r="G25" s="66">
        <v>0</v>
      </c>
      <c r="H25" s="66">
        <v>0</v>
      </c>
      <c r="I25" s="66">
        <v>0</v>
      </c>
      <c r="J25" s="66">
        <v>0</v>
      </c>
      <c r="K25" s="66">
        <v>0</v>
      </c>
      <c r="L25" s="66">
        <v>0</v>
      </c>
      <c r="M25" s="66">
        <v>0</v>
      </c>
      <c r="N25" s="66">
        <v>0</v>
      </c>
      <c r="O25" s="66">
        <v>0</v>
      </c>
      <c r="P25" s="66">
        <v>0</v>
      </c>
      <c r="Q25" s="66">
        <v>0</v>
      </c>
      <c r="R25" s="67">
        <v>0</v>
      </c>
      <c r="S25" s="54"/>
      <c r="T25" s="43"/>
      <c r="U25" s="43"/>
      <c r="V25" s="43"/>
      <c r="W25" s="43"/>
      <c r="X25" s="43"/>
      <c r="Y25" s="43"/>
      <c r="Z25" s="43"/>
      <c r="AA25" s="43"/>
      <c r="AB25" s="43"/>
      <c r="AC25" s="43"/>
      <c r="AD25" s="43"/>
      <c r="AE25" s="43"/>
    </row>
    <row r="26" spans="1:31" x14ac:dyDescent="0.25">
      <c r="A26" s="54"/>
      <c r="B26" s="52"/>
      <c r="C26" s="153" t="s">
        <v>76</v>
      </c>
      <c r="D26" s="66">
        <v>0</v>
      </c>
      <c r="E26" s="66">
        <v>0</v>
      </c>
      <c r="F26" s="66">
        <v>0</v>
      </c>
      <c r="G26" s="66">
        <v>0</v>
      </c>
      <c r="H26" s="66">
        <v>0</v>
      </c>
      <c r="I26" s="66">
        <v>0</v>
      </c>
      <c r="J26" s="66">
        <v>0</v>
      </c>
      <c r="K26" s="66">
        <v>0</v>
      </c>
      <c r="L26" s="66">
        <v>0</v>
      </c>
      <c r="M26" s="66">
        <v>0</v>
      </c>
      <c r="N26" s="66">
        <v>0</v>
      </c>
      <c r="O26" s="66">
        <v>0</v>
      </c>
      <c r="P26" s="66">
        <v>0</v>
      </c>
      <c r="Q26" s="66">
        <v>0</v>
      </c>
      <c r="R26" s="66">
        <v>0</v>
      </c>
      <c r="S26" s="54"/>
      <c r="T26" s="43"/>
      <c r="U26" s="43"/>
      <c r="V26" s="43"/>
      <c r="W26" s="43"/>
      <c r="X26" s="43"/>
      <c r="Y26" s="43"/>
      <c r="Z26" s="43"/>
      <c r="AA26" s="43"/>
      <c r="AB26" s="43"/>
      <c r="AC26" s="43"/>
      <c r="AD26" s="43"/>
      <c r="AE26" s="43"/>
    </row>
    <row r="27" spans="1:31" x14ac:dyDescent="0.25">
      <c r="A27" s="54"/>
      <c r="B27" s="52"/>
      <c r="C27" s="153" t="s">
        <v>77</v>
      </c>
      <c r="D27" s="66">
        <v>0</v>
      </c>
      <c r="E27" s="66">
        <v>0</v>
      </c>
      <c r="F27" s="66">
        <v>0</v>
      </c>
      <c r="G27" s="66">
        <v>0</v>
      </c>
      <c r="H27" s="66">
        <v>0</v>
      </c>
      <c r="I27" s="66">
        <v>0</v>
      </c>
      <c r="J27" s="66">
        <v>0</v>
      </c>
      <c r="K27" s="66">
        <v>0</v>
      </c>
      <c r="L27" s="66">
        <v>0</v>
      </c>
      <c r="M27" s="66">
        <v>0</v>
      </c>
      <c r="N27" s="66">
        <v>0</v>
      </c>
      <c r="O27" s="66">
        <v>0</v>
      </c>
      <c r="P27" s="66">
        <v>0</v>
      </c>
      <c r="Q27" s="66">
        <v>0</v>
      </c>
      <c r="R27" s="67">
        <v>0</v>
      </c>
      <c r="S27" s="54"/>
      <c r="T27" s="43"/>
      <c r="U27" s="43"/>
      <c r="V27" s="43"/>
      <c r="W27" s="43"/>
      <c r="X27" s="43"/>
      <c r="Y27" s="43"/>
      <c r="Z27" s="43"/>
      <c r="AA27" s="43"/>
      <c r="AB27" s="43"/>
      <c r="AC27" s="43"/>
      <c r="AD27" s="43"/>
      <c r="AE27" s="43"/>
    </row>
    <row r="28" spans="1:31" x14ac:dyDescent="0.25">
      <c r="A28" s="54"/>
      <c r="B28" s="52"/>
      <c r="C28" s="153" t="s">
        <v>78</v>
      </c>
      <c r="D28" s="66">
        <v>0</v>
      </c>
      <c r="E28" s="66">
        <v>0</v>
      </c>
      <c r="F28" s="66">
        <v>0</v>
      </c>
      <c r="G28" s="66">
        <v>0</v>
      </c>
      <c r="H28" s="66">
        <v>0</v>
      </c>
      <c r="I28" s="66">
        <v>0</v>
      </c>
      <c r="J28" s="66">
        <v>0</v>
      </c>
      <c r="K28" s="66">
        <v>0</v>
      </c>
      <c r="L28" s="66">
        <v>0</v>
      </c>
      <c r="M28" s="66">
        <v>0</v>
      </c>
      <c r="N28" s="66">
        <v>0</v>
      </c>
      <c r="O28" s="66">
        <v>0</v>
      </c>
      <c r="P28" s="66">
        <v>0</v>
      </c>
      <c r="Q28" s="66">
        <v>0</v>
      </c>
      <c r="R28" s="67">
        <v>0</v>
      </c>
      <c r="S28" s="54"/>
      <c r="T28" s="43"/>
      <c r="U28" s="43"/>
      <c r="V28" s="43"/>
      <c r="W28" s="43"/>
      <c r="X28" s="43"/>
      <c r="Y28" s="43"/>
      <c r="Z28" s="43"/>
      <c r="AA28" s="43"/>
      <c r="AB28" s="43"/>
      <c r="AC28" s="43"/>
      <c r="AD28" s="43"/>
      <c r="AE28" s="43"/>
    </row>
    <row r="29" spans="1:31" x14ac:dyDescent="0.25">
      <c r="A29" s="54"/>
      <c r="B29" s="52"/>
      <c r="C29" s="153" t="s">
        <v>79</v>
      </c>
      <c r="D29" s="66">
        <v>0</v>
      </c>
      <c r="E29" s="66">
        <v>0</v>
      </c>
      <c r="F29" s="66">
        <v>0</v>
      </c>
      <c r="G29" s="66">
        <v>0</v>
      </c>
      <c r="H29" s="66">
        <v>0</v>
      </c>
      <c r="I29" s="66">
        <v>0</v>
      </c>
      <c r="J29" s="66">
        <v>0</v>
      </c>
      <c r="K29" s="66">
        <v>0</v>
      </c>
      <c r="L29" s="66">
        <v>0</v>
      </c>
      <c r="M29" s="66">
        <v>0</v>
      </c>
      <c r="N29" s="66">
        <v>0</v>
      </c>
      <c r="O29" s="66">
        <v>0</v>
      </c>
      <c r="P29" s="66">
        <v>0</v>
      </c>
      <c r="Q29" s="66">
        <v>0</v>
      </c>
      <c r="R29" s="67">
        <v>0</v>
      </c>
      <c r="S29" s="54"/>
      <c r="T29" s="43"/>
      <c r="U29" s="43"/>
      <c r="V29" s="43"/>
      <c r="W29" s="43"/>
      <c r="X29" s="43"/>
      <c r="Y29" s="43"/>
      <c r="Z29" s="43"/>
      <c r="AA29" s="43"/>
      <c r="AB29" s="43"/>
      <c r="AC29" s="43"/>
      <c r="AD29" s="43"/>
      <c r="AE29" s="43"/>
    </row>
    <row r="30" spans="1:31" x14ac:dyDescent="0.25">
      <c r="A30" s="54"/>
      <c r="B30" s="52"/>
      <c r="C30" s="153" t="s">
        <v>80</v>
      </c>
      <c r="D30" s="66">
        <v>0</v>
      </c>
      <c r="E30" s="66">
        <v>0</v>
      </c>
      <c r="F30" s="66">
        <v>0</v>
      </c>
      <c r="G30" s="66">
        <v>0</v>
      </c>
      <c r="H30" s="66">
        <v>0</v>
      </c>
      <c r="I30" s="66">
        <v>0</v>
      </c>
      <c r="J30" s="66">
        <v>0</v>
      </c>
      <c r="K30" s="66">
        <v>0</v>
      </c>
      <c r="L30" s="66">
        <v>0</v>
      </c>
      <c r="M30" s="66">
        <v>0</v>
      </c>
      <c r="N30" s="66">
        <v>0</v>
      </c>
      <c r="O30" s="66">
        <v>0</v>
      </c>
      <c r="P30" s="66">
        <v>0</v>
      </c>
      <c r="Q30" s="66">
        <v>0</v>
      </c>
      <c r="R30" s="67">
        <v>0</v>
      </c>
      <c r="S30" s="54"/>
      <c r="T30" s="43"/>
      <c r="U30" s="43"/>
      <c r="V30" s="43"/>
      <c r="W30" s="43"/>
      <c r="X30" s="43"/>
      <c r="Y30" s="43"/>
      <c r="Z30" s="43"/>
      <c r="AA30" s="43"/>
      <c r="AB30" s="43"/>
      <c r="AC30" s="43"/>
      <c r="AD30" s="43"/>
      <c r="AE30" s="43"/>
    </row>
    <row r="31" spans="1:31" x14ac:dyDescent="0.25">
      <c r="A31" s="54"/>
      <c r="B31" s="52"/>
      <c r="C31" s="153" t="s">
        <v>81</v>
      </c>
      <c r="D31" s="66">
        <v>0</v>
      </c>
      <c r="E31" s="66">
        <v>0</v>
      </c>
      <c r="F31" s="66">
        <v>0</v>
      </c>
      <c r="G31" s="66">
        <v>0</v>
      </c>
      <c r="H31" s="66">
        <v>0</v>
      </c>
      <c r="I31" s="66">
        <v>0</v>
      </c>
      <c r="J31" s="66">
        <v>0</v>
      </c>
      <c r="K31" s="66">
        <v>0</v>
      </c>
      <c r="L31" s="66">
        <v>0</v>
      </c>
      <c r="M31" s="66">
        <v>0</v>
      </c>
      <c r="N31" s="66">
        <v>0</v>
      </c>
      <c r="O31" s="66">
        <v>0</v>
      </c>
      <c r="P31" s="66">
        <v>0</v>
      </c>
      <c r="Q31" s="66">
        <v>0</v>
      </c>
      <c r="R31" s="67">
        <v>0</v>
      </c>
      <c r="S31" s="54"/>
      <c r="T31" s="43"/>
      <c r="U31" s="43"/>
      <c r="V31" s="43"/>
      <c r="W31" s="43"/>
      <c r="X31" s="43"/>
      <c r="Y31" s="43"/>
      <c r="Z31" s="43"/>
      <c r="AA31" s="43"/>
      <c r="AB31" s="43"/>
      <c r="AC31" s="43"/>
      <c r="AD31" s="43"/>
      <c r="AE31" s="43"/>
    </row>
    <row r="32" spans="1:31" x14ac:dyDescent="0.25">
      <c r="A32" s="54"/>
      <c r="B32" s="52"/>
      <c r="C32" s="153" t="s">
        <v>82</v>
      </c>
      <c r="D32" s="66">
        <v>0</v>
      </c>
      <c r="E32" s="66">
        <v>0</v>
      </c>
      <c r="F32" s="66">
        <v>0</v>
      </c>
      <c r="G32" s="66">
        <v>0</v>
      </c>
      <c r="H32" s="66">
        <v>0</v>
      </c>
      <c r="I32" s="66">
        <v>0</v>
      </c>
      <c r="J32" s="66">
        <v>0</v>
      </c>
      <c r="K32" s="66">
        <v>0</v>
      </c>
      <c r="L32" s="66">
        <v>0</v>
      </c>
      <c r="M32" s="66">
        <v>0</v>
      </c>
      <c r="N32" s="66">
        <v>0</v>
      </c>
      <c r="O32" s="66">
        <v>0</v>
      </c>
      <c r="P32" s="66">
        <v>0</v>
      </c>
      <c r="Q32" s="66">
        <v>0</v>
      </c>
      <c r="R32" s="67">
        <v>0</v>
      </c>
      <c r="S32" s="54"/>
      <c r="T32" s="43"/>
      <c r="U32" s="43"/>
      <c r="V32" s="43"/>
      <c r="W32" s="43"/>
      <c r="X32" s="43"/>
      <c r="Y32" s="43"/>
      <c r="Z32" s="43"/>
      <c r="AA32" s="43"/>
      <c r="AB32" s="43"/>
      <c r="AC32" s="43"/>
      <c r="AD32" s="43"/>
      <c r="AE32" s="43"/>
    </row>
    <row r="33" spans="1:31" x14ac:dyDescent="0.25">
      <c r="A33" s="54"/>
      <c r="B33" s="52"/>
      <c r="C33" s="154" t="s">
        <v>83</v>
      </c>
      <c r="D33" s="66">
        <v>0</v>
      </c>
      <c r="E33" s="66">
        <v>0</v>
      </c>
      <c r="F33" s="66">
        <v>0</v>
      </c>
      <c r="G33" s="66">
        <v>0</v>
      </c>
      <c r="H33" s="66">
        <v>0</v>
      </c>
      <c r="I33" s="66">
        <v>0</v>
      </c>
      <c r="J33" s="66">
        <v>0</v>
      </c>
      <c r="K33" s="66">
        <v>0</v>
      </c>
      <c r="L33" s="66">
        <v>0</v>
      </c>
      <c r="M33" s="66">
        <v>0</v>
      </c>
      <c r="N33" s="66">
        <v>0</v>
      </c>
      <c r="O33" s="66">
        <v>0</v>
      </c>
      <c r="P33" s="66">
        <v>0</v>
      </c>
      <c r="Q33" s="66">
        <v>0</v>
      </c>
      <c r="R33" s="67">
        <v>0</v>
      </c>
      <c r="S33" s="54"/>
      <c r="T33" s="43"/>
      <c r="U33" s="43"/>
      <c r="V33" s="43"/>
      <c r="W33" s="43"/>
      <c r="X33" s="43"/>
      <c r="Y33" s="43"/>
      <c r="Z33" s="43"/>
      <c r="AA33" s="43"/>
      <c r="AB33" s="43"/>
      <c r="AC33" s="43"/>
      <c r="AD33" s="43"/>
      <c r="AE33" s="43"/>
    </row>
    <row r="34" spans="1:31" x14ac:dyDescent="0.25">
      <c r="A34" s="54"/>
      <c r="B34" s="63"/>
      <c r="C34" s="136" t="s">
        <v>59</v>
      </c>
      <c r="D34" s="150">
        <f t="shared" ref="D34:R34" si="0">SUM(D22:D33)</f>
        <v>0</v>
      </c>
      <c r="E34" s="95">
        <f t="shared" si="0"/>
        <v>0</v>
      </c>
      <c r="F34" s="95">
        <f t="shared" si="0"/>
        <v>0</v>
      </c>
      <c r="G34" s="151">
        <f t="shared" si="0"/>
        <v>0</v>
      </c>
      <c r="H34" s="151">
        <f t="shared" si="0"/>
        <v>0</v>
      </c>
      <c r="I34" s="151">
        <f t="shared" si="0"/>
        <v>0</v>
      </c>
      <c r="J34" s="151">
        <f t="shared" si="0"/>
        <v>0</v>
      </c>
      <c r="K34" s="151">
        <f t="shared" si="0"/>
        <v>0</v>
      </c>
      <c r="L34" s="151">
        <f t="shared" si="0"/>
        <v>0</v>
      </c>
      <c r="M34" s="151">
        <f t="shared" si="0"/>
        <v>0</v>
      </c>
      <c r="N34" s="151">
        <f t="shared" si="0"/>
        <v>0</v>
      </c>
      <c r="O34" s="151">
        <f t="shared" si="0"/>
        <v>0</v>
      </c>
      <c r="P34" s="151">
        <f t="shared" si="0"/>
        <v>0</v>
      </c>
      <c r="Q34" s="151">
        <f t="shared" si="0"/>
        <v>0</v>
      </c>
      <c r="R34" s="152">
        <f t="shared" si="0"/>
        <v>0</v>
      </c>
      <c r="S34" s="54"/>
      <c r="T34" s="43"/>
      <c r="U34" s="43"/>
      <c r="V34" s="43"/>
      <c r="W34" s="43"/>
      <c r="X34" s="43"/>
      <c r="Y34" s="43"/>
      <c r="Z34" s="43"/>
      <c r="AA34" s="43"/>
      <c r="AB34" s="43"/>
      <c r="AC34" s="43"/>
      <c r="AD34" s="43"/>
      <c r="AE34" s="43"/>
    </row>
    <row r="35" spans="1:31" x14ac:dyDescent="0.25">
      <c r="A35" s="54"/>
      <c r="B35" s="63"/>
      <c r="C35" s="24" t="s">
        <v>60</v>
      </c>
      <c r="D35" s="96">
        <f>'3 Produktion för egenförbruk.'!D34</f>
        <v>0</v>
      </c>
      <c r="E35" s="130">
        <f>'3 Produktion för egenförbruk.'!E34</f>
        <v>0</v>
      </c>
      <c r="F35" s="130">
        <f>'3 Produktion för egenförbruk.'!F34</f>
        <v>0</v>
      </c>
      <c r="G35" s="97">
        <f>'3 Produktion för egenförbruk.'!G34</f>
        <v>0</v>
      </c>
      <c r="H35" s="97">
        <f>'3 Produktion för egenförbruk.'!H34</f>
        <v>0</v>
      </c>
      <c r="I35" s="97">
        <f>'3 Produktion för egenförbruk.'!I34</f>
        <v>0</v>
      </c>
      <c r="J35" s="97">
        <f>'3 Produktion för egenförbruk.'!J34</f>
        <v>0</v>
      </c>
      <c r="K35" s="97">
        <f>'3 Produktion för egenförbruk.'!K34</f>
        <v>0</v>
      </c>
      <c r="L35" s="97">
        <f>'3 Produktion för egenförbruk.'!L34</f>
        <v>0</v>
      </c>
      <c r="M35" s="97">
        <f>'3 Produktion för egenförbruk.'!M34</f>
        <v>0</v>
      </c>
      <c r="N35" s="97">
        <f>'3 Produktion för egenförbruk.'!N34</f>
        <v>0</v>
      </c>
      <c r="O35" s="97">
        <f>'3 Produktion för egenförbruk.'!O34</f>
        <v>0</v>
      </c>
      <c r="P35" s="97">
        <f>'3 Produktion för egenförbruk.'!P34</f>
        <v>0</v>
      </c>
      <c r="Q35" s="97">
        <f>'3 Produktion för egenförbruk.'!Q34</f>
        <v>0</v>
      </c>
      <c r="R35" s="98">
        <f>'3 Produktion för egenförbruk.'!R34</f>
        <v>0</v>
      </c>
      <c r="S35" s="54"/>
      <c r="T35" s="43"/>
      <c r="U35" s="43"/>
      <c r="V35" s="43"/>
      <c r="W35" s="43"/>
      <c r="X35" s="43"/>
      <c r="Y35" s="43"/>
      <c r="Z35" s="43"/>
      <c r="AA35" s="43"/>
      <c r="AB35" s="43"/>
      <c r="AC35" s="43"/>
      <c r="AD35" s="43"/>
      <c r="AE35" s="43"/>
    </row>
    <row r="36" spans="1:31" x14ac:dyDescent="0.25">
      <c r="A36" s="54"/>
      <c r="B36" s="52"/>
      <c r="C36" s="137" t="s">
        <v>58</v>
      </c>
      <c r="D36" s="138">
        <f>D34+D35</f>
        <v>0</v>
      </c>
      <c r="E36" s="138">
        <f t="shared" ref="E36:R36" si="1">E34+E35</f>
        <v>0</v>
      </c>
      <c r="F36" s="138">
        <f t="shared" si="1"/>
        <v>0</v>
      </c>
      <c r="G36" s="138">
        <f t="shared" si="1"/>
        <v>0</v>
      </c>
      <c r="H36" s="138">
        <f t="shared" si="1"/>
        <v>0</v>
      </c>
      <c r="I36" s="138">
        <f t="shared" si="1"/>
        <v>0</v>
      </c>
      <c r="J36" s="138">
        <f t="shared" si="1"/>
        <v>0</v>
      </c>
      <c r="K36" s="138">
        <f t="shared" si="1"/>
        <v>0</v>
      </c>
      <c r="L36" s="138">
        <f t="shared" si="1"/>
        <v>0</v>
      </c>
      <c r="M36" s="138">
        <f t="shared" si="1"/>
        <v>0</v>
      </c>
      <c r="N36" s="138">
        <f t="shared" si="1"/>
        <v>0</v>
      </c>
      <c r="O36" s="138">
        <f t="shared" si="1"/>
        <v>0</v>
      </c>
      <c r="P36" s="138">
        <f t="shared" si="1"/>
        <v>0</v>
      </c>
      <c r="Q36" s="138">
        <f t="shared" si="1"/>
        <v>0</v>
      </c>
      <c r="R36" s="139">
        <f t="shared" si="1"/>
        <v>0</v>
      </c>
      <c r="S36" s="54"/>
      <c r="T36" s="43"/>
      <c r="U36" s="43"/>
      <c r="V36" s="43"/>
      <c r="W36" s="43"/>
      <c r="X36" s="43"/>
      <c r="Y36" s="43"/>
      <c r="Z36" s="43"/>
      <c r="AA36" s="43"/>
      <c r="AB36" s="43"/>
      <c r="AC36" s="43"/>
      <c r="AD36" s="43"/>
      <c r="AE36" s="43"/>
    </row>
    <row r="37" spans="1:31" ht="12" customHeight="1" x14ac:dyDescent="0.25">
      <c r="A37" s="54"/>
      <c r="B37" s="52"/>
      <c r="C37" s="57"/>
      <c r="D37" s="43"/>
      <c r="E37" s="43"/>
      <c r="F37" s="43"/>
      <c r="G37" s="43"/>
      <c r="H37" s="43"/>
      <c r="I37" s="43"/>
      <c r="J37" s="43"/>
      <c r="K37" s="43"/>
      <c r="L37" s="43"/>
      <c r="M37" s="43"/>
      <c r="N37" s="43"/>
      <c r="O37" s="43"/>
      <c r="P37" s="43"/>
      <c r="Q37" s="43"/>
      <c r="R37" s="43"/>
      <c r="S37" s="54"/>
      <c r="T37" s="43"/>
      <c r="U37" s="43"/>
      <c r="V37" s="43"/>
      <c r="W37" s="43"/>
      <c r="X37" s="43"/>
      <c r="Y37" s="43"/>
      <c r="Z37" s="43"/>
      <c r="AA37" s="43"/>
      <c r="AB37" s="43"/>
      <c r="AC37" s="43"/>
      <c r="AD37" s="43"/>
      <c r="AE37" s="43"/>
    </row>
    <row r="38" spans="1:31" x14ac:dyDescent="0.25">
      <c r="A38" s="54"/>
      <c r="B38" s="52"/>
      <c r="C38" s="4" t="s">
        <v>25</v>
      </c>
      <c r="D38" s="158" t="s">
        <v>16</v>
      </c>
      <c r="E38" s="158" t="s">
        <v>16</v>
      </c>
      <c r="F38" s="158" t="s">
        <v>16</v>
      </c>
      <c r="G38" s="158" t="s">
        <v>16</v>
      </c>
      <c r="H38" s="158" t="s">
        <v>16</v>
      </c>
      <c r="I38" s="158" t="s">
        <v>16</v>
      </c>
      <c r="J38" s="158" t="s">
        <v>16</v>
      </c>
      <c r="K38" s="158" t="s">
        <v>16</v>
      </c>
      <c r="L38" s="158" t="s">
        <v>16</v>
      </c>
      <c r="M38" s="158" t="s">
        <v>16</v>
      </c>
      <c r="N38" s="158" t="s">
        <v>16</v>
      </c>
      <c r="O38" s="158" t="s">
        <v>16</v>
      </c>
      <c r="P38" s="158" t="s">
        <v>16</v>
      </c>
      <c r="Q38" s="158" t="s">
        <v>16</v>
      </c>
      <c r="R38" s="158" t="s">
        <v>16</v>
      </c>
      <c r="S38" s="54"/>
      <c r="T38" s="43"/>
      <c r="U38" s="43"/>
      <c r="V38" s="43"/>
      <c r="W38" s="43"/>
      <c r="X38" s="43"/>
      <c r="Y38" s="43"/>
      <c r="Z38" s="43"/>
      <c r="AA38" s="43"/>
      <c r="AB38" s="43"/>
      <c r="AC38" s="43"/>
      <c r="AD38" s="43"/>
      <c r="AE38" s="43"/>
    </row>
    <row r="39" spans="1:31" x14ac:dyDescent="0.25">
      <c r="A39" s="54"/>
      <c r="B39" s="52"/>
      <c r="C39" s="57"/>
      <c r="D39" s="43"/>
      <c r="E39" s="43"/>
      <c r="F39" s="43"/>
      <c r="G39" s="43"/>
      <c r="H39" s="43"/>
      <c r="I39" s="43"/>
      <c r="J39" s="43"/>
      <c r="K39" s="43"/>
      <c r="L39" s="43"/>
      <c r="M39" s="43"/>
      <c r="N39" s="43"/>
      <c r="O39" s="43"/>
      <c r="P39" s="43"/>
      <c r="Q39" s="43"/>
      <c r="R39" s="43"/>
      <c r="S39" s="54"/>
      <c r="T39" s="43"/>
      <c r="U39" s="43"/>
      <c r="V39" s="43"/>
      <c r="W39" s="43"/>
      <c r="X39" s="43"/>
      <c r="Y39" s="43"/>
      <c r="Z39" s="43"/>
      <c r="AA39" s="43"/>
      <c r="AB39" s="43"/>
      <c r="AC39" s="43"/>
      <c r="AD39" s="43"/>
      <c r="AE39" s="43"/>
    </row>
    <row r="40" spans="1:31" x14ac:dyDescent="0.25">
      <c r="A40" s="54"/>
      <c r="B40" s="52"/>
      <c r="C40" s="4" t="s">
        <v>103</v>
      </c>
      <c r="D40" s="35"/>
      <c r="E40" s="35"/>
      <c r="F40" s="35"/>
      <c r="G40" s="35"/>
      <c r="H40" s="35"/>
      <c r="I40" s="35"/>
      <c r="J40" s="35"/>
      <c r="K40" s="35"/>
      <c r="L40" s="35"/>
      <c r="M40" s="35"/>
      <c r="N40" s="35"/>
      <c r="O40" s="35"/>
      <c r="P40" s="35"/>
      <c r="Q40" s="35"/>
      <c r="R40" s="35"/>
      <c r="S40" s="54"/>
      <c r="T40" s="43"/>
      <c r="U40" s="43"/>
      <c r="V40" s="43"/>
      <c r="W40" s="43"/>
      <c r="X40" s="43"/>
      <c r="Y40" s="43"/>
      <c r="Z40" s="43"/>
      <c r="AA40" s="43"/>
      <c r="AB40" s="43"/>
      <c r="AC40" s="43"/>
      <c r="AD40" s="43"/>
      <c r="AE40" s="43"/>
    </row>
    <row r="41" spans="1:31" ht="15" customHeight="1" x14ac:dyDescent="0.25">
      <c r="A41" s="54"/>
      <c r="B41" s="52"/>
      <c r="C41" s="57"/>
      <c r="D41" s="43"/>
      <c r="E41" s="43"/>
      <c r="F41" s="43"/>
      <c r="G41" s="43"/>
      <c r="H41" s="43"/>
      <c r="I41" s="43"/>
      <c r="J41" s="43"/>
      <c r="K41" s="43"/>
      <c r="L41" s="43"/>
      <c r="M41" s="43"/>
      <c r="N41" s="43"/>
      <c r="O41" s="43"/>
      <c r="P41" s="43"/>
      <c r="Q41" s="43"/>
      <c r="R41" s="43"/>
      <c r="S41" s="54"/>
      <c r="T41" s="43"/>
      <c r="U41" s="43"/>
      <c r="V41" s="43"/>
      <c r="W41" s="43"/>
      <c r="X41" s="43"/>
      <c r="Y41" s="43"/>
      <c r="Z41" s="43"/>
      <c r="AA41" s="43"/>
      <c r="AB41" s="43"/>
      <c r="AC41" s="43"/>
      <c r="AD41" s="43"/>
      <c r="AE41" s="43"/>
    </row>
    <row r="42" spans="1:31" ht="15.75" x14ac:dyDescent="0.25">
      <c r="A42" s="54"/>
      <c r="B42" s="52"/>
      <c r="C42" s="4" t="s">
        <v>32</v>
      </c>
      <c r="D42" s="163">
        <f>((SUM('5. Beräkningar'!A15:O15))/'5. Beräkningar'!D17)/1000</f>
        <v>0</v>
      </c>
      <c r="E42" s="57" t="s">
        <v>52</v>
      </c>
      <c r="F42" s="43"/>
      <c r="G42" s="43"/>
      <c r="H42" s="43"/>
      <c r="I42" s="43"/>
      <c r="J42" s="57"/>
      <c r="K42" s="43"/>
      <c r="L42" s="43"/>
      <c r="M42" s="43"/>
      <c r="N42" s="43"/>
      <c r="O42" s="43"/>
      <c r="P42" s="43"/>
      <c r="Q42" s="43"/>
      <c r="R42" s="43"/>
      <c r="S42" s="54"/>
      <c r="T42" s="43"/>
      <c r="U42" s="43"/>
      <c r="V42" s="43"/>
      <c r="W42" s="43"/>
      <c r="X42" s="43"/>
      <c r="Y42" s="43"/>
      <c r="Z42" s="43"/>
      <c r="AA42" s="43"/>
      <c r="AB42" s="43"/>
      <c r="AC42" s="43"/>
      <c r="AD42" s="43"/>
      <c r="AE42" s="43"/>
    </row>
    <row r="43" spans="1:31" ht="13.5" customHeight="1" x14ac:dyDescent="0.25">
      <c r="A43" s="54"/>
      <c r="B43" s="52"/>
      <c r="C43" s="4"/>
      <c r="D43" s="140"/>
      <c r="E43" s="57"/>
      <c r="F43" s="43"/>
      <c r="G43" s="43"/>
      <c r="H43" s="43"/>
      <c r="I43" s="43"/>
      <c r="J43" s="57"/>
      <c r="K43" s="43"/>
      <c r="L43" s="43"/>
      <c r="M43" s="43"/>
      <c r="N43" s="43"/>
      <c r="O43" s="43"/>
      <c r="P43" s="43"/>
      <c r="Q43" s="43"/>
      <c r="R43" s="43"/>
      <c r="S43" s="54"/>
      <c r="T43" s="43"/>
      <c r="U43" s="43"/>
      <c r="V43" s="43"/>
      <c r="W43" s="43"/>
      <c r="X43" s="43"/>
      <c r="Y43" s="43"/>
      <c r="Z43" s="43"/>
      <c r="AA43" s="43"/>
      <c r="AB43" s="43"/>
      <c r="AC43" s="43"/>
      <c r="AD43" s="43"/>
      <c r="AE43" s="43"/>
    </row>
    <row r="44" spans="1:31" ht="15.75" x14ac:dyDescent="0.25">
      <c r="A44" s="54"/>
      <c r="B44" s="52"/>
      <c r="C44" s="141" t="s">
        <v>35</v>
      </c>
      <c r="D44" s="125">
        <f>'2 Nätintäkt &amp; nätkostnad'!D37</f>
        <v>0</v>
      </c>
      <c r="E44" s="57" t="s">
        <v>84</v>
      </c>
      <c r="F44" s="43"/>
      <c r="G44" s="43"/>
      <c r="H44" s="43"/>
      <c r="I44" s="43"/>
      <c r="J44" s="43"/>
      <c r="K44" s="43"/>
      <c r="L44" s="43"/>
      <c r="M44" s="43"/>
      <c r="N44" s="43"/>
      <c r="O44" s="43"/>
      <c r="P44" s="43"/>
      <c r="Q44" s="43"/>
      <c r="R44" s="43"/>
      <c r="S44" s="54"/>
      <c r="T44" s="43"/>
      <c r="U44" s="43"/>
      <c r="V44" s="43"/>
      <c r="W44" s="43"/>
      <c r="X44" s="43"/>
      <c r="Y44" s="43"/>
      <c r="Z44" s="43"/>
      <c r="AA44" s="43"/>
      <c r="AB44" s="43"/>
      <c r="AC44" s="43"/>
      <c r="AD44" s="43"/>
      <c r="AE44" s="43"/>
    </row>
    <row r="45" spans="1:31" ht="12.75" customHeight="1" thickBot="1" x14ac:dyDescent="0.3">
      <c r="A45" s="54"/>
      <c r="B45" s="58"/>
      <c r="C45" s="59"/>
      <c r="D45" s="142"/>
      <c r="E45" s="59"/>
      <c r="F45" s="59"/>
      <c r="G45" s="59"/>
      <c r="H45" s="59"/>
      <c r="I45" s="59"/>
      <c r="J45" s="59"/>
      <c r="K45" s="59"/>
      <c r="L45" s="59"/>
      <c r="M45" s="59"/>
      <c r="N45" s="59"/>
      <c r="O45" s="59"/>
      <c r="P45" s="59"/>
      <c r="Q45" s="59"/>
      <c r="R45" s="59"/>
      <c r="S45" s="60"/>
      <c r="T45" s="43"/>
      <c r="U45" s="43"/>
      <c r="V45" s="43"/>
      <c r="W45" s="43"/>
      <c r="X45" s="43"/>
      <c r="Y45" s="43"/>
      <c r="Z45" s="43"/>
      <c r="AA45" s="43"/>
      <c r="AB45" s="43"/>
      <c r="AC45" s="43"/>
      <c r="AD45" s="43"/>
      <c r="AE45" s="43"/>
    </row>
    <row r="46" spans="1:31" x14ac:dyDescent="0.25">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row>
    <row r="47" spans="1:31" x14ac:dyDescent="0.25">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row>
    <row r="48" spans="1:31" x14ac:dyDescent="0.25">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row>
    <row r="49" spans="1:31" x14ac:dyDescent="0.25">
      <c r="A49" s="43"/>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row>
    <row r="50" spans="1:31" x14ac:dyDescent="0.25">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row>
    <row r="51" spans="1:31" x14ac:dyDescent="0.25">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row>
    <row r="52" spans="1:31" x14ac:dyDescent="0.25">
      <c r="A52" s="43"/>
      <c r="B52" s="43"/>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row>
    <row r="53" spans="1:31" x14ac:dyDescent="0.25">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row>
    <row r="54" spans="1:31" x14ac:dyDescent="0.25">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row>
    <row r="55" spans="1:31" x14ac:dyDescent="0.25">
      <c r="A55" s="43"/>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row>
    <row r="56" spans="1:31" x14ac:dyDescent="0.25">
      <c r="A56" s="43"/>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row>
    <row r="57" spans="1:31" x14ac:dyDescent="0.25">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row>
    <row r="58" spans="1:31" x14ac:dyDescent="0.25">
      <c r="A58" s="43"/>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row>
    <row r="59" spans="1:31" x14ac:dyDescent="0.25">
      <c r="A59" s="43"/>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row>
    <row r="60" spans="1:31" x14ac:dyDescent="0.25">
      <c r="A60" s="43"/>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row>
    <row r="61" spans="1:31" x14ac:dyDescent="0.25">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row>
    <row r="62" spans="1:31" x14ac:dyDescent="0.25">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row>
    <row r="63" spans="1:31" x14ac:dyDescent="0.25">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row>
    <row r="64" spans="1:31" x14ac:dyDescent="0.25">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row>
    <row r="65" spans="3:31" x14ac:dyDescent="0.25">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c r="AE65" s="43"/>
    </row>
    <row r="66" spans="3:31" x14ac:dyDescent="0.25">
      <c r="C66" s="43"/>
      <c r="D66" s="43"/>
      <c r="E66" s="43"/>
      <c r="F66" s="43"/>
      <c r="G66" s="43"/>
      <c r="H66" s="43"/>
      <c r="I66" s="43"/>
      <c r="J66" s="43"/>
      <c r="K66" s="43"/>
      <c r="L66" s="43"/>
      <c r="M66" s="43"/>
      <c r="N66" s="43"/>
      <c r="O66" s="43"/>
      <c r="P66" s="43"/>
      <c r="Q66" s="43"/>
      <c r="R66" s="43"/>
      <c r="U66" s="43"/>
      <c r="V66" s="43"/>
      <c r="W66" s="43"/>
      <c r="X66" s="43"/>
      <c r="Y66" s="43"/>
      <c r="Z66" s="43"/>
      <c r="AA66" s="43"/>
      <c r="AB66" s="43"/>
      <c r="AC66" s="43"/>
      <c r="AD66" s="43"/>
      <c r="AE66" s="43"/>
    </row>
    <row r="67" spans="3:31" x14ac:dyDescent="0.25">
      <c r="U67" s="43"/>
      <c r="V67" s="43"/>
      <c r="W67" s="43"/>
      <c r="X67" s="43"/>
      <c r="Y67" s="43"/>
      <c r="Z67" s="43"/>
      <c r="AA67" s="43"/>
      <c r="AB67" s="43"/>
      <c r="AC67" s="43"/>
      <c r="AD67" s="43"/>
      <c r="AE67" s="43"/>
    </row>
    <row r="68" spans="3:31" x14ac:dyDescent="0.25">
      <c r="U68" s="43"/>
      <c r="V68" s="43"/>
      <c r="W68" s="43"/>
      <c r="X68" s="43"/>
      <c r="Y68" s="43"/>
      <c r="Z68" s="43"/>
      <c r="AA68" s="43"/>
      <c r="AB68" s="43"/>
      <c r="AC68" s="43"/>
      <c r="AD68" s="43"/>
      <c r="AE68" s="43"/>
    </row>
  </sheetData>
  <sheetProtection algorithmName="SHA-512" hashValue="TWhT/ogWFATU7M8qLRUZ73ga9s3pQNUEVqA/BaDJKiiNgyTLFgq/164Qi3hTAw2/2XUkNxXnOgSyJDeLNq6imA==" saltValue="xXIMq1UWxD+YBkrFlRQSRA==" spinCount="100000" sheet="1" objects="1" scenarios="1"/>
  <mergeCells count="1">
    <mergeCell ref="D7:E7"/>
  </mergeCells>
  <phoneticPr fontId="2" type="noConversion"/>
  <conditionalFormatting sqref="D38">
    <cfRule type="cellIs" dxfId="10" priority="4" operator="equal">
      <formula>"Ja"</formula>
    </cfRule>
  </conditionalFormatting>
  <conditionalFormatting sqref="D44">
    <cfRule type="cellIs" dxfId="9" priority="1" operator="greaterThan">
      <formula>0</formula>
    </cfRule>
    <cfRule type="cellIs" dxfId="8" priority="2" operator="lessThan">
      <formula>0</formula>
    </cfRule>
  </conditionalFormatting>
  <conditionalFormatting sqref="E38:R38">
    <cfRule type="cellIs" dxfId="7" priority="3" operator="equal">
      <formula>"ja"</formula>
    </cfRule>
  </conditionalFormatting>
  <hyperlinks>
    <hyperlink ref="C13" r:id="rId1" display="Mer info" xr:uid="{CC754C16-0A62-4F2A-AF48-2DC85C7BA3A5}"/>
  </hyperlinks>
  <pageMargins left="0.7" right="0.7" top="0.75" bottom="0.75" header="0.3" footer="0.3"/>
  <pageSetup paperSize="9" scale="35" orientation="portrait" r:id="rId2"/>
  <drawing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r:uid="{718E774B-A3B8-4702-9E1E-E34E251EDD30}">
          <x14:formula1>
            <xm:f>'5. Beräkningar'!$A$3:$A$4</xm:f>
          </x14:formula1>
          <xm:sqref>D38:R38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9B325-8E0C-4BF7-A16F-7EC30DAE980A}">
  <sheetPr codeName="Blad2">
    <tabColor theme="5" tint="0.59999389629810485"/>
  </sheetPr>
  <dimension ref="A1:R47"/>
  <sheetViews>
    <sheetView showGridLines="0" zoomScaleNormal="100" workbookViewId="0">
      <selection activeCell="H21" sqref="H21"/>
    </sheetView>
  </sheetViews>
  <sheetFormatPr defaultRowHeight="15" x14ac:dyDescent="0.25"/>
  <cols>
    <col min="1" max="1" width="2.5703125" customWidth="1"/>
    <col min="2" max="2" width="2.28515625" customWidth="1"/>
    <col min="3" max="3" width="28.140625" customWidth="1"/>
    <col min="4" max="5" width="16.42578125" customWidth="1"/>
    <col min="6" max="6" width="26.28515625" customWidth="1"/>
    <col min="7" max="7" width="14.28515625" customWidth="1"/>
    <col min="8" max="8" width="15.7109375" customWidth="1"/>
    <col min="9" max="9" width="24.42578125" customWidth="1"/>
    <col min="10" max="11" width="14.42578125" customWidth="1"/>
    <col min="12" max="12" width="24.85546875" customWidth="1"/>
  </cols>
  <sheetData>
    <row r="1" spans="1:18" ht="10.5" customHeight="1" x14ac:dyDescent="0.25">
      <c r="A1" s="102"/>
      <c r="B1" s="102"/>
      <c r="C1" s="102"/>
      <c r="D1" s="102"/>
      <c r="E1" s="102"/>
      <c r="F1" s="102"/>
      <c r="G1" s="102"/>
      <c r="H1" s="102"/>
      <c r="I1" s="102"/>
      <c r="J1" s="102"/>
      <c r="K1" s="102"/>
      <c r="L1" s="102"/>
      <c r="M1" s="102"/>
      <c r="N1" s="102"/>
      <c r="O1" s="43"/>
      <c r="P1" s="43"/>
      <c r="Q1" s="43"/>
      <c r="R1" s="43"/>
    </row>
    <row r="2" spans="1:18" ht="44.25" customHeight="1" x14ac:dyDescent="0.7">
      <c r="A2" s="102"/>
      <c r="B2" s="102"/>
      <c r="C2" s="103" t="s">
        <v>108</v>
      </c>
      <c r="D2" s="103"/>
      <c r="E2" s="102"/>
      <c r="F2" s="102"/>
      <c r="G2" s="102"/>
      <c r="H2" s="102"/>
      <c r="I2" s="102"/>
      <c r="J2" s="102"/>
      <c r="K2" s="102"/>
      <c r="L2" s="102"/>
      <c r="M2" s="102"/>
      <c r="N2" s="102"/>
      <c r="O2" s="43"/>
      <c r="P2" s="43"/>
      <c r="Q2" s="43"/>
      <c r="R2" s="43"/>
    </row>
    <row r="3" spans="1:18" ht="16.5" customHeight="1" x14ac:dyDescent="0.55000000000000004">
      <c r="A3" s="102"/>
      <c r="B3" s="102"/>
      <c r="C3" s="104"/>
      <c r="D3" s="105"/>
      <c r="E3" s="102"/>
      <c r="F3" s="102"/>
      <c r="G3" s="102"/>
      <c r="H3" s="102"/>
      <c r="I3" s="102"/>
      <c r="J3" s="102"/>
      <c r="K3" s="102"/>
      <c r="L3" s="102"/>
      <c r="M3" s="102"/>
      <c r="N3" s="102"/>
      <c r="O3" s="43"/>
      <c r="P3" s="43"/>
      <c r="Q3" s="43"/>
      <c r="R3" s="43"/>
    </row>
    <row r="4" spans="1:18" ht="12" customHeight="1" thickBot="1" x14ac:dyDescent="0.6">
      <c r="A4" s="43"/>
      <c r="B4" s="59"/>
      <c r="C4" s="106"/>
      <c r="D4" s="107"/>
      <c r="E4" s="59"/>
      <c r="F4" s="59"/>
      <c r="G4" s="59"/>
      <c r="H4" s="59"/>
      <c r="I4" s="59"/>
      <c r="J4" s="59"/>
      <c r="K4" s="59"/>
      <c r="L4" s="59"/>
      <c r="M4" s="59"/>
      <c r="N4" s="43"/>
      <c r="O4" s="43"/>
      <c r="P4" s="43"/>
      <c r="Q4" s="43"/>
      <c r="R4" s="43"/>
    </row>
    <row r="5" spans="1:18" ht="11.25" customHeight="1" x14ac:dyDescent="0.25">
      <c r="A5" s="54"/>
      <c r="B5" s="108"/>
      <c r="C5" s="109"/>
      <c r="D5" s="45"/>
      <c r="E5" s="108"/>
      <c r="F5" s="108"/>
      <c r="G5" s="43"/>
      <c r="H5" s="43"/>
      <c r="I5" s="43"/>
      <c r="J5" s="43"/>
      <c r="K5" s="43"/>
      <c r="L5" s="43"/>
      <c r="M5" s="51"/>
      <c r="N5" s="43"/>
      <c r="O5" s="43"/>
      <c r="P5" s="43"/>
      <c r="Q5" s="43"/>
      <c r="R5" s="43"/>
    </row>
    <row r="6" spans="1:18" ht="30" customHeight="1" x14ac:dyDescent="0.25">
      <c r="A6" s="54"/>
      <c r="B6" s="108"/>
      <c r="C6" s="110" t="s">
        <v>42</v>
      </c>
      <c r="D6" s="108"/>
      <c r="E6" s="168" t="s">
        <v>65</v>
      </c>
      <c r="F6" s="168"/>
      <c r="G6" s="43"/>
      <c r="H6" s="43"/>
      <c r="I6" s="43"/>
      <c r="J6" s="43"/>
      <c r="K6" s="43"/>
      <c r="L6" s="43"/>
      <c r="M6" s="54"/>
      <c r="N6" s="43"/>
      <c r="O6" s="43"/>
      <c r="P6" s="43"/>
      <c r="Q6" s="43"/>
      <c r="R6" s="43"/>
    </row>
    <row r="7" spans="1:18" ht="18.75" customHeight="1" x14ac:dyDescent="0.25">
      <c r="A7" s="54"/>
      <c r="B7" s="108"/>
      <c r="C7" s="111" t="s">
        <v>45</v>
      </c>
      <c r="D7" s="108"/>
      <c r="E7" s="43" t="s">
        <v>46</v>
      </c>
      <c r="F7" s="108"/>
      <c r="G7" s="43"/>
      <c r="H7" s="43"/>
      <c r="I7" s="43"/>
      <c r="J7" s="43"/>
      <c r="K7" s="43"/>
      <c r="L7" s="43"/>
      <c r="M7" s="54"/>
      <c r="N7" s="43"/>
      <c r="O7" s="43"/>
      <c r="P7" s="43"/>
      <c r="Q7" s="43"/>
      <c r="R7" s="43"/>
    </row>
    <row r="8" spans="1:18" ht="16.5" customHeight="1" x14ac:dyDescent="0.25">
      <c r="A8" s="54"/>
      <c r="B8" s="108"/>
      <c r="C8" s="111" t="s">
        <v>44</v>
      </c>
      <c r="D8" s="108"/>
      <c r="E8" s="43" t="s">
        <v>47</v>
      </c>
      <c r="F8" s="108"/>
      <c r="G8" s="43"/>
      <c r="H8" s="43"/>
      <c r="I8" s="43"/>
      <c r="J8" s="43"/>
      <c r="K8" s="43"/>
      <c r="L8" s="43"/>
      <c r="M8" s="54"/>
      <c r="N8" s="43"/>
      <c r="O8" s="43"/>
      <c r="P8" s="43"/>
      <c r="Q8" s="43"/>
      <c r="R8" s="43"/>
    </row>
    <row r="9" spans="1:18" ht="17.25" customHeight="1" x14ac:dyDescent="0.25">
      <c r="A9" s="54"/>
      <c r="B9" s="108"/>
      <c r="C9" s="111" t="s">
        <v>43</v>
      </c>
      <c r="D9" s="108"/>
      <c r="E9" s="43" t="s">
        <v>48</v>
      </c>
      <c r="F9" s="108"/>
      <c r="G9" s="43"/>
      <c r="H9" s="43"/>
      <c r="I9" s="43"/>
      <c r="J9" s="43"/>
      <c r="K9" s="43"/>
      <c r="L9" s="43"/>
      <c r="M9" s="54"/>
      <c r="N9" s="43"/>
      <c r="O9" s="43"/>
      <c r="P9" s="43"/>
      <c r="Q9" s="43"/>
      <c r="R9" s="43"/>
    </row>
    <row r="10" spans="1:18" x14ac:dyDescent="0.25">
      <c r="A10" s="54"/>
      <c r="B10" s="108"/>
      <c r="C10" s="111"/>
      <c r="D10" s="108"/>
      <c r="E10" s="112"/>
      <c r="F10" s="108"/>
      <c r="G10" s="43"/>
      <c r="H10" s="43"/>
      <c r="I10" s="43"/>
      <c r="J10" s="43"/>
      <c r="K10" s="43"/>
      <c r="L10" s="43"/>
      <c r="M10" s="54"/>
      <c r="N10" s="43"/>
      <c r="O10" s="43"/>
      <c r="P10" s="43"/>
      <c r="Q10" s="43"/>
      <c r="R10" s="43"/>
    </row>
    <row r="11" spans="1:18" ht="31.5" x14ac:dyDescent="0.25">
      <c r="A11" s="54"/>
      <c r="B11" s="108"/>
      <c r="C11" s="110" t="s">
        <v>37</v>
      </c>
      <c r="D11" s="108"/>
      <c r="E11" s="108"/>
      <c r="F11" s="108"/>
      <c r="G11" s="43"/>
      <c r="H11" s="43"/>
      <c r="I11" s="43"/>
      <c r="J11" s="43"/>
      <c r="K11" s="43"/>
      <c r="L11" s="43"/>
      <c r="M11" s="54"/>
      <c r="N11" s="43"/>
      <c r="O11" s="43"/>
      <c r="P11" s="43"/>
      <c r="Q11" s="43"/>
      <c r="R11" s="43"/>
    </row>
    <row r="12" spans="1:18" ht="15.75" customHeight="1" x14ac:dyDescent="0.25">
      <c r="A12" s="54"/>
      <c r="B12" s="108"/>
      <c r="C12" s="111" t="s">
        <v>38</v>
      </c>
      <c r="D12" s="108"/>
      <c r="E12" s="113"/>
      <c r="F12" s="108"/>
      <c r="G12" s="43"/>
      <c r="H12" s="43"/>
      <c r="I12" s="43"/>
      <c r="J12" s="43"/>
      <c r="K12" s="43"/>
      <c r="L12" s="43"/>
      <c r="M12" s="54"/>
      <c r="N12" s="43"/>
      <c r="O12" s="43"/>
      <c r="P12" s="43"/>
      <c r="Q12" s="43"/>
      <c r="R12" s="43"/>
    </row>
    <row r="13" spans="1:18" ht="16.5" customHeight="1" x14ac:dyDescent="0.25">
      <c r="A13" s="54"/>
      <c r="B13" s="108"/>
      <c r="C13" s="111" t="s">
        <v>39</v>
      </c>
      <c r="D13" s="108"/>
      <c r="E13" s="113"/>
      <c r="F13" s="108"/>
      <c r="G13" s="43"/>
      <c r="H13" s="43"/>
      <c r="I13" s="43"/>
      <c r="J13" s="43"/>
      <c r="K13" s="43"/>
      <c r="L13" s="43"/>
      <c r="M13" s="54"/>
      <c r="N13" s="43"/>
      <c r="O13" s="43"/>
      <c r="P13" s="43"/>
      <c r="Q13" s="43"/>
      <c r="R13" s="43"/>
    </row>
    <row r="14" spans="1:18" ht="15.75" customHeight="1" x14ac:dyDescent="0.25">
      <c r="A14" s="54"/>
      <c r="B14" s="108"/>
      <c r="C14" s="111" t="s">
        <v>40</v>
      </c>
      <c r="D14" s="108"/>
      <c r="E14" s="113"/>
      <c r="F14" s="108"/>
      <c r="G14" s="43"/>
      <c r="H14" s="43"/>
      <c r="I14" s="43"/>
      <c r="J14" s="43"/>
      <c r="K14" s="43"/>
      <c r="L14" s="43"/>
      <c r="M14" s="54"/>
      <c r="N14" s="43"/>
      <c r="O14" s="43"/>
      <c r="P14" s="43"/>
      <c r="Q14" s="43"/>
      <c r="R14" s="43"/>
    </row>
    <row r="15" spans="1:18" ht="15.75" customHeight="1" x14ac:dyDescent="0.25">
      <c r="A15" s="54"/>
      <c r="B15" s="108"/>
      <c r="C15" s="111" t="s">
        <v>41</v>
      </c>
      <c r="D15" s="108"/>
      <c r="E15" s="113"/>
      <c r="F15" s="108"/>
      <c r="G15" s="43"/>
      <c r="H15" s="43"/>
      <c r="I15" s="43"/>
      <c r="J15" s="43"/>
      <c r="K15" s="43"/>
      <c r="L15" s="43"/>
      <c r="M15" s="54"/>
      <c r="N15" s="43"/>
      <c r="O15" s="43"/>
      <c r="P15" s="43"/>
      <c r="Q15" s="43"/>
      <c r="R15" s="43"/>
    </row>
    <row r="16" spans="1:18" x14ac:dyDescent="0.25">
      <c r="A16" s="54"/>
      <c r="B16" s="108"/>
      <c r="D16" s="108"/>
      <c r="E16" s="108"/>
      <c r="F16" s="108"/>
      <c r="G16" s="43"/>
      <c r="H16" s="43"/>
      <c r="I16" s="43"/>
      <c r="J16" s="43"/>
      <c r="K16" s="43"/>
      <c r="L16" s="43"/>
      <c r="M16" s="54"/>
      <c r="N16" s="43"/>
      <c r="O16" s="43"/>
      <c r="P16" s="43"/>
      <c r="Q16" s="43"/>
      <c r="R16" s="43"/>
    </row>
    <row r="17" spans="1:18" ht="5.25" customHeight="1" x14ac:dyDescent="0.25">
      <c r="A17" s="54"/>
      <c r="B17" s="108"/>
      <c r="C17" s="113"/>
      <c r="D17" s="108"/>
      <c r="E17" s="108"/>
      <c r="F17" s="108"/>
      <c r="G17" s="43"/>
      <c r="H17" s="43"/>
      <c r="I17" s="43"/>
      <c r="J17" s="43"/>
      <c r="K17" s="43"/>
      <c r="L17" s="43"/>
      <c r="M17" s="54"/>
      <c r="N17" s="43"/>
      <c r="O17" s="43"/>
      <c r="P17" s="43"/>
      <c r="Q17" s="43"/>
      <c r="R17" s="43"/>
    </row>
    <row r="18" spans="1:18" ht="18.75" x14ac:dyDescent="0.3">
      <c r="A18" s="54"/>
      <c r="B18" s="43"/>
      <c r="C18" s="62" t="s">
        <v>105</v>
      </c>
      <c r="D18" s="43"/>
      <c r="E18" s="43"/>
      <c r="F18" s="43"/>
      <c r="G18" s="43"/>
      <c r="H18" s="43"/>
      <c r="I18" s="43"/>
      <c r="J18" s="43"/>
      <c r="K18" s="43"/>
      <c r="L18" s="43"/>
      <c r="M18" s="54"/>
      <c r="N18" s="43"/>
      <c r="O18" s="43"/>
      <c r="P18" s="43"/>
      <c r="Q18" s="43"/>
      <c r="R18" s="43"/>
    </row>
    <row r="19" spans="1:18" x14ac:dyDescent="0.25">
      <c r="A19" s="54"/>
      <c r="B19" s="43"/>
      <c r="C19" s="43"/>
      <c r="D19" s="43"/>
      <c r="E19" s="43"/>
      <c r="F19" s="43"/>
      <c r="G19" s="43"/>
      <c r="H19" s="43"/>
      <c r="I19" s="43"/>
      <c r="J19" s="43"/>
      <c r="K19" s="43"/>
      <c r="L19" s="43"/>
      <c r="M19" s="54"/>
      <c r="N19" s="43"/>
      <c r="O19" s="43"/>
      <c r="P19" s="43"/>
      <c r="Q19" s="43"/>
      <c r="R19" s="43"/>
    </row>
    <row r="20" spans="1:18" ht="15.75" x14ac:dyDescent="0.25">
      <c r="A20" s="54"/>
      <c r="B20" s="43"/>
      <c r="C20" s="114"/>
      <c r="D20" s="165">
        <f>'1 Total normalårsproduktion'!D9-3</f>
        <v>2022</v>
      </c>
      <c r="E20" s="166"/>
      <c r="F20" s="167"/>
      <c r="G20" s="165">
        <f>'1 Total normalårsproduktion'!D9-2</f>
        <v>2023</v>
      </c>
      <c r="H20" s="166"/>
      <c r="I20" s="167"/>
      <c r="J20" s="165">
        <f>'1 Total normalårsproduktion'!D9-1</f>
        <v>2024</v>
      </c>
      <c r="K20" s="166"/>
      <c r="L20" s="167"/>
      <c r="M20" s="54"/>
      <c r="N20" s="43"/>
      <c r="O20" s="43"/>
      <c r="P20" s="43"/>
      <c r="Q20" s="43"/>
      <c r="R20" s="43"/>
    </row>
    <row r="21" spans="1:18" ht="30" customHeight="1" x14ac:dyDescent="0.25">
      <c r="A21" s="54"/>
      <c r="B21" s="43"/>
      <c r="C21" s="115"/>
      <c r="D21" s="122" t="s">
        <v>12</v>
      </c>
      <c r="E21" s="122" t="s">
        <v>13</v>
      </c>
      <c r="F21" s="123" t="s">
        <v>34</v>
      </c>
      <c r="G21" s="122" t="s">
        <v>12</v>
      </c>
      <c r="H21" s="122" t="s">
        <v>13</v>
      </c>
      <c r="I21" s="123" t="s">
        <v>34</v>
      </c>
      <c r="J21" s="122" t="s">
        <v>12</v>
      </c>
      <c r="K21" s="122" t="s">
        <v>13</v>
      </c>
      <c r="L21" s="100" t="s">
        <v>34</v>
      </c>
      <c r="M21" s="54"/>
      <c r="N21" s="43"/>
      <c r="O21" s="43"/>
      <c r="P21" s="43"/>
      <c r="Q21" s="43"/>
      <c r="R21" s="43"/>
    </row>
    <row r="22" spans="1:18" hidden="1" x14ac:dyDescent="0.25">
      <c r="A22" s="54"/>
      <c r="B22" s="43"/>
      <c r="C22" s="101" t="s">
        <v>85</v>
      </c>
      <c r="D22" s="72" t="s">
        <v>86</v>
      </c>
      <c r="E22" s="72" t="s">
        <v>87</v>
      </c>
      <c r="F22" s="116" t="s">
        <v>88</v>
      </c>
      <c r="G22" s="124" t="s">
        <v>89</v>
      </c>
      <c r="H22" s="72" t="s">
        <v>90</v>
      </c>
      <c r="I22" s="116" t="s">
        <v>91</v>
      </c>
      <c r="J22" s="124" t="s">
        <v>92</v>
      </c>
      <c r="K22" s="72" t="s">
        <v>93</v>
      </c>
      <c r="L22" s="116" t="s">
        <v>94</v>
      </c>
      <c r="M22" s="54"/>
      <c r="N22" s="43"/>
      <c r="O22" s="43"/>
      <c r="P22" s="43"/>
      <c r="Q22" s="43"/>
      <c r="R22" s="43"/>
    </row>
    <row r="23" spans="1:18" x14ac:dyDescent="0.25">
      <c r="A23" s="54"/>
      <c r="B23" s="43"/>
      <c r="C23" t="s">
        <v>72</v>
      </c>
      <c r="D23" s="156">
        <v>0</v>
      </c>
      <c r="E23" s="157">
        <v>0</v>
      </c>
      <c r="F23">
        <f>D23-E23</f>
        <v>0</v>
      </c>
      <c r="G23" s="156">
        <v>0</v>
      </c>
      <c r="H23" s="157">
        <v>0</v>
      </c>
      <c r="I23">
        <f>G23-H23</f>
        <v>0</v>
      </c>
      <c r="J23" s="156">
        <v>0</v>
      </c>
      <c r="K23" s="157">
        <v>0</v>
      </c>
      <c r="L23">
        <f>J23-K23</f>
        <v>0</v>
      </c>
      <c r="M23" s="54"/>
      <c r="N23" s="43"/>
      <c r="O23" s="43"/>
      <c r="P23" s="43"/>
      <c r="Q23" s="43"/>
      <c r="R23" s="43"/>
    </row>
    <row r="24" spans="1:18" x14ac:dyDescent="0.25">
      <c r="A24" s="54"/>
      <c r="B24" s="43"/>
      <c r="C24" t="s">
        <v>73</v>
      </c>
      <c r="D24" s="156">
        <v>0</v>
      </c>
      <c r="E24" s="157">
        <v>0</v>
      </c>
      <c r="F24">
        <f t="shared" ref="F24:F34" si="0">D24-E24</f>
        <v>0</v>
      </c>
      <c r="G24" s="156">
        <v>0</v>
      </c>
      <c r="H24" s="157">
        <v>0</v>
      </c>
      <c r="I24">
        <f t="shared" ref="I24:I34" si="1">G24-H24</f>
        <v>0</v>
      </c>
      <c r="J24" s="156">
        <v>0</v>
      </c>
      <c r="K24" s="157">
        <v>0</v>
      </c>
      <c r="L24">
        <f t="shared" ref="L24:L34" si="2">J24-K24</f>
        <v>0</v>
      </c>
      <c r="M24" s="54"/>
      <c r="N24" s="43"/>
      <c r="O24" s="43"/>
      <c r="P24" s="43"/>
      <c r="Q24" s="43"/>
      <c r="R24" s="43"/>
    </row>
    <row r="25" spans="1:18" x14ac:dyDescent="0.25">
      <c r="A25" s="54"/>
      <c r="B25" s="43"/>
      <c r="C25" t="s">
        <v>74</v>
      </c>
      <c r="D25" s="156">
        <v>0</v>
      </c>
      <c r="E25" s="157">
        <v>0</v>
      </c>
      <c r="F25">
        <f t="shared" si="0"/>
        <v>0</v>
      </c>
      <c r="G25" s="156">
        <v>0</v>
      </c>
      <c r="H25" s="157">
        <v>0</v>
      </c>
      <c r="I25">
        <f t="shared" si="1"/>
        <v>0</v>
      </c>
      <c r="J25" s="156">
        <v>0</v>
      </c>
      <c r="K25" s="157">
        <v>0</v>
      </c>
      <c r="L25">
        <f t="shared" si="2"/>
        <v>0</v>
      </c>
      <c r="M25" s="54"/>
      <c r="N25" s="43"/>
      <c r="O25" s="43"/>
      <c r="P25" s="43"/>
      <c r="Q25" s="43"/>
      <c r="R25" s="43"/>
    </row>
    <row r="26" spans="1:18" x14ac:dyDescent="0.25">
      <c r="A26" s="54"/>
      <c r="B26" s="43"/>
      <c r="C26" t="s">
        <v>75</v>
      </c>
      <c r="D26" s="156">
        <v>0</v>
      </c>
      <c r="E26" s="157">
        <v>0</v>
      </c>
      <c r="F26">
        <f t="shared" si="0"/>
        <v>0</v>
      </c>
      <c r="G26" s="156">
        <v>0</v>
      </c>
      <c r="H26" s="157">
        <v>0</v>
      </c>
      <c r="I26">
        <f t="shared" si="1"/>
        <v>0</v>
      </c>
      <c r="J26" s="156">
        <v>0</v>
      </c>
      <c r="K26" s="157">
        <v>0</v>
      </c>
      <c r="L26">
        <f t="shared" si="2"/>
        <v>0</v>
      </c>
      <c r="M26" s="54"/>
      <c r="N26" s="43"/>
      <c r="O26" s="43"/>
      <c r="P26" s="43"/>
      <c r="Q26" s="43"/>
      <c r="R26" s="43"/>
    </row>
    <row r="27" spans="1:18" x14ac:dyDescent="0.25">
      <c r="A27" s="54"/>
      <c r="B27" s="43"/>
      <c r="C27" t="s">
        <v>76</v>
      </c>
      <c r="D27" s="156">
        <v>0</v>
      </c>
      <c r="E27" s="157">
        <v>0</v>
      </c>
      <c r="F27">
        <f t="shared" si="0"/>
        <v>0</v>
      </c>
      <c r="G27" s="156">
        <v>0</v>
      </c>
      <c r="H27" s="157">
        <v>0</v>
      </c>
      <c r="I27">
        <f t="shared" si="1"/>
        <v>0</v>
      </c>
      <c r="J27" s="156">
        <v>0</v>
      </c>
      <c r="K27" s="157">
        <v>0</v>
      </c>
      <c r="L27">
        <f t="shared" si="2"/>
        <v>0</v>
      </c>
      <c r="M27" s="54"/>
      <c r="N27" s="43"/>
      <c r="O27" s="43"/>
      <c r="P27" s="43"/>
      <c r="Q27" s="43"/>
      <c r="R27" s="43"/>
    </row>
    <row r="28" spans="1:18" x14ac:dyDescent="0.25">
      <c r="A28" s="54"/>
      <c r="B28" s="43"/>
      <c r="C28" t="s">
        <v>77</v>
      </c>
      <c r="D28" s="156">
        <v>0</v>
      </c>
      <c r="E28" s="157">
        <v>0</v>
      </c>
      <c r="F28">
        <f t="shared" si="0"/>
        <v>0</v>
      </c>
      <c r="G28" s="156">
        <v>0</v>
      </c>
      <c r="H28" s="157">
        <v>0</v>
      </c>
      <c r="I28">
        <f t="shared" si="1"/>
        <v>0</v>
      </c>
      <c r="J28" s="156">
        <v>0</v>
      </c>
      <c r="K28" s="157">
        <v>0</v>
      </c>
      <c r="L28">
        <f t="shared" si="2"/>
        <v>0</v>
      </c>
      <c r="M28" s="54"/>
      <c r="N28" s="43"/>
      <c r="O28" s="43"/>
      <c r="P28" s="43"/>
      <c r="Q28" s="43"/>
      <c r="R28" s="43"/>
    </row>
    <row r="29" spans="1:18" x14ac:dyDescent="0.25">
      <c r="A29" s="54"/>
      <c r="B29" s="43"/>
      <c r="C29" t="s">
        <v>78</v>
      </c>
      <c r="D29" s="156">
        <v>0</v>
      </c>
      <c r="E29" s="157">
        <v>0</v>
      </c>
      <c r="F29">
        <f t="shared" si="0"/>
        <v>0</v>
      </c>
      <c r="G29" s="156">
        <v>0</v>
      </c>
      <c r="H29" s="157">
        <v>0</v>
      </c>
      <c r="I29">
        <f t="shared" si="1"/>
        <v>0</v>
      </c>
      <c r="J29" s="156">
        <v>0</v>
      </c>
      <c r="K29" s="157">
        <v>0</v>
      </c>
      <c r="L29">
        <f t="shared" si="2"/>
        <v>0</v>
      </c>
      <c r="M29" s="54"/>
      <c r="N29" s="43"/>
      <c r="O29" s="43"/>
      <c r="P29" s="43"/>
      <c r="Q29" s="43"/>
      <c r="R29" s="43"/>
    </row>
    <row r="30" spans="1:18" x14ac:dyDescent="0.25">
      <c r="A30" s="54"/>
      <c r="B30" s="43"/>
      <c r="C30" t="s">
        <v>79</v>
      </c>
      <c r="D30" s="156">
        <v>0</v>
      </c>
      <c r="E30" s="157">
        <v>0</v>
      </c>
      <c r="F30">
        <f t="shared" si="0"/>
        <v>0</v>
      </c>
      <c r="G30" s="156">
        <v>0</v>
      </c>
      <c r="H30" s="157">
        <v>0</v>
      </c>
      <c r="I30">
        <f t="shared" si="1"/>
        <v>0</v>
      </c>
      <c r="J30" s="156">
        <v>0</v>
      </c>
      <c r="K30" s="157">
        <v>0</v>
      </c>
      <c r="L30">
        <f t="shared" si="2"/>
        <v>0</v>
      </c>
      <c r="M30" s="54"/>
      <c r="N30" s="43"/>
      <c r="O30" s="43"/>
      <c r="P30" s="43"/>
      <c r="Q30" s="43"/>
      <c r="R30" s="43"/>
    </row>
    <row r="31" spans="1:18" x14ac:dyDescent="0.25">
      <c r="A31" s="54"/>
      <c r="B31" s="43"/>
      <c r="C31" t="s">
        <v>80</v>
      </c>
      <c r="D31" s="156">
        <v>0</v>
      </c>
      <c r="E31" s="157">
        <v>0</v>
      </c>
      <c r="F31">
        <f t="shared" si="0"/>
        <v>0</v>
      </c>
      <c r="G31" s="156">
        <v>0</v>
      </c>
      <c r="H31" s="157">
        <v>0</v>
      </c>
      <c r="I31">
        <f t="shared" si="1"/>
        <v>0</v>
      </c>
      <c r="J31" s="156">
        <v>0</v>
      </c>
      <c r="K31" s="157">
        <v>0</v>
      </c>
      <c r="L31">
        <f t="shared" si="2"/>
        <v>0</v>
      </c>
      <c r="M31" s="54"/>
      <c r="N31" s="43"/>
      <c r="O31" s="43"/>
      <c r="P31" s="43"/>
      <c r="Q31" s="43"/>
      <c r="R31" s="43"/>
    </row>
    <row r="32" spans="1:18" x14ac:dyDescent="0.25">
      <c r="A32" s="54"/>
      <c r="B32" s="43"/>
      <c r="C32" t="s">
        <v>81</v>
      </c>
      <c r="D32" s="156">
        <v>0</v>
      </c>
      <c r="E32" s="157">
        <v>0</v>
      </c>
      <c r="F32">
        <f t="shared" si="0"/>
        <v>0</v>
      </c>
      <c r="G32" s="156">
        <v>0</v>
      </c>
      <c r="H32" s="157">
        <v>0</v>
      </c>
      <c r="I32">
        <f t="shared" si="1"/>
        <v>0</v>
      </c>
      <c r="J32" s="156">
        <v>0</v>
      </c>
      <c r="K32" s="157">
        <v>0</v>
      </c>
      <c r="L32">
        <f t="shared" si="2"/>
        <v>0</v>
      </c>
      <c r="M32" s="54"/>
      <c r="N32" s="43"/>
      <c r="O32" s="43"/>
      <c r="P32" s="43"/>
      <c r="Q32" s="43"/>
      <c r="R32" s="43"/>
    </row>
    <row r="33" spans="1:18" x14ac:dyDescent="0.25">
      <c r="A33" s="54"/>
      <c r="B33" s="43"/>
      <c r="C33" t="s">
        <v>82</v>
      </c>
      <c r="D33" s="156">
        <v>0</v>
      </c>
      <c r="E33" s="157">
        <v>0</v>
      </c>
      <c r="F33">
        <f>D33-E33</f>
        <v>0</v>
      </c>
      <c r="G33" s="156">
        <v>0</v>
      </c>
      <c r="H33" s="157">
        <v>0</v>
      </c>
      <c r="I33">
        <f t="shared" si="1"/>
        <v>0</v>
      </c>
      <c r="J33" s="156">
        <v>0</v>
      </c>
      <c r="K33" s="157">
        <v>0</v>
      </c>
      <c r="L33">
        <f t="shared" si="2"/>
        <v>0</v>
      </c>
      <c r="M33" s="54"/>
      <c r="N33" s="43"/>
      <c r="O33" s="43"/>
      <c r="P33" s="43"/>
      <c r="Q33" s="43"/>
      <c r="R33" s="43"/>
    </row>
    <row r="34" spans="1:18" ht="16.5" customHeight="1" x14ac:dyDescent="0.25">
      <c r="A34" s="54"/>
      <c r="B34" s="43"/>
      <c r="C34" t="s">
        <v>83</v>
      </c>
      <c r="D34" s="156">
        <v>0</v>
      </c>
      <c r="E34" s="157">
        <v>0</v>
      </c>
      <c r="F34">
        <f t="shared" si="0"/>
        <v>0</v>
      </c>
      <c r="G34" s="156">
        <v>0</v>
      </c>
      <c r="H34" s="157">
        <v>0</v>
      </c>
      <c r="I34">
        <f t="shared" si="1"/>
        <v>0</v>
      </c>
      <c r="J34" s="156">
        <v>0</v>
      </c>
      <c r="K34" s="157">
        <v>0</v>
      </c>
      <c r="L34">
        <f t="shared" si="2"/>
        <v>0</v>
      </c>
      <c r="M34" s="54"/>
      <c r="N34" s="43"/>
      <c r="O34" s="43"/>
      <c r="P34" s="43"/>
      <c r="Q34" s="43"/>
      <c r="R34" s="43"/>
    </row>
    <row r="35" spans="1:18" ht="15.75" x14ac:dyDescent="0.25">
      <c r="A35" s="54"/>
      <c r="B35" s="43"/>
      <c r="C35" s="117" t="s">
        <v>53</v>
      </c>
      <c r="D35" s="118">
        <f>SUM(D23:D34)</f>
        <v>0</v>
      </c>
      <c r="E35" s="119">
        <f>SUM(E23:E34)</f>
        <v>0</v>
      </c>
      <c r="F35" s="120">
        <f>SUM(F23:F34)</f>
        <v>0</v>
      </c>
      <c r="G35" s="118">
        <f t="shared" ref="G35:H35" si="3">SUM(G23:G34)</f>
        <v>0</v>
      </c>
      <c r="H35" s="119">
        <f t="shared" si="3"/>
        <v>0</v>
      </c>
      <c r="I35" s="120">
        <f>SUM(I23:I34)</f>
        <v>0</v>
      </c>
      <c r="J35" s="118">
        <f t="shared" ref="J35:L35" si="4">SUM(J23:J34)</f>
        <v>0</v>
      </c>
      <c r="K35" s="119">
        <f t="shared" si="4"/>
        <v>0</v>
      </c>
      <c r="L35" s="121">
        <f t="shared" si="4"/>
        <v>0</v>
      </c>
      <c r="M35" s="54"/>
      <c r="N35" s="43"/>
      <c r="O35" s="43"/>
      <c r="P35" s="43"/>
      <c r="Q35" s="43"/>
      <c r="R35" s="43"/>
    </row>
    <row r="36" spans="1:18" x14ac:dyDescent="0.25">
      <c r="A36" s="54"/>
      <c r="B36" s="43"/>
      <c r="C36" s="43"/>
      <c r="D36" s="43"/>
      <c r="E36" s="43"/>
      <c r="F36" s="43"/>
      <c r="G36" s="43"/>
      <c r="H36" s="43"/>
      <c r="I36" s="43"/>
      <c r="J36" s="43"/>
      <c r="K36" s="43"/>
      <c r="L36" s="43"/>
      <c r="M36" s="54"/>
      <c r="N36" s="43"/>
      <c r="O36" s="43"/>
      <c r="P36" s="43"/>
      <c r="Q36" s="43"/>
      <c r="R36" s="43"/>
    </row>
    <row r="37" spans="1:18" ht="30" x14ac:dyDescent="0.25">
      <c r="A37" s="54"/>
      <c r="B37" s="52"/>
      <c r="C37" s="48" t="s">
        <v>35</v>
      </c>
      <c r="D37" s="125">
        <f>AVERAGE(F35, I35, L35)</f>
        <v>0</v>
      </c>
      <c r="E37" s="99" t="s">
        <v>101</v>
      </c>
      <c r="F37" s="43"/>
      <c r="G37" s="43"/>
      <c r="H37" s="43"/>
      <c r="I37" s="43"/>
      <c r="J37" s="43"/>
      <c r="K37" s="43"/>
      <c r="L37" s="43"/>
      <c r="M37" s="54"/>
      <c r="N37" s="43"/>
      <c r="O37" s="43"/>
      <c r="P37" s="43"/>
      <c r="Q37" s="43"/>
      <c r="R37" s="43"/>
    </row>
    <row r="38" spans="1:18" ht="15.75" thickBot="1" x14ac:dyDescent="0.3">
      <c r="A38" s="43"/>
      <c r="B38" s="58"/>
      <c r="C38" s="59"/>
      <c r="D38" s="59"/>
      <c r="E38" s="59"/>
      <c r="F38" s="59"/>
      <c r="G38" s="59"/>
      <c r="H38" s="59"/>
      <c r="I38" s="59"/>
      <c r="J38" s="59"/>
      <c r="K38" s="59"/>
      <c r="L38" s="59"/>
      <c r="M38" s="43"/>
      <c r="N38" s="52"/>
      <c r="O38" s="43"/>
      <c r="P38" s="43"/>
      <c r="Q38" s="43"/>
      <c r="R38" s="43"/>
    </row>
    <row r="39" spans="1:18" x14ac:dyDescent="0.25">
      <c r="A39" s="43"/>
      <c r="B39" s="43"/>
      <c r="C39" s="43"/>
      <c r="D39" s="43"/>
      <c r="E39" s="43"/>
      <c r="F39" s="43"/>
      <c r="G39" s="43"/>
      <c r="H39" s="43"/>
      <c r="I39" s="43"/>
      <c r="J39" s="43"/>
      <c r="K39" s="43"/>
      <c r="L39" s="43"/>
      <c r="M39" s="50"/>
      <c r="N39" s="43"/>
      <c r="O39" s="43"/>
      <c r="P39" s="43"/>
      <c r="Q39" s="43"/>
      <c r="R39" s="43"/>
    </row>
    <row r="40" spans="1:18" x14ac:dyDescent="0.25">
      <c r="A40" s="43"/>
      <c r="B40" s="43"/>
      <c r="C40" s="43"/>
      <c r="D40" s="43"/>
      <c r="E40" s="43"/>
      <c r="F40" s="43"/>
      <c r="G40" s="43"/>
      <c r="H40" s="43"/>
      <c r="I40" s="43"/>
      <c r="J40" s="43"/>
      <c r="K40" s="43"/>
      <c r="L40" s="43"/>
      <c r="M40" s="43"/>
      <c r="N40" s="43"/>
      <c r="O40" s="43"/>
      <c r="P40" s="43"/>
      <c r="Q40" s="43"/>
      <c r="R40" s="43"/>
    </row>
    <row r="41" spans="1:18" x14ac:dyDescent="0.25">
      <c r="A41" s="43"/>
      <c r="B41" s="43"/>
      <c r="C41" s="43"/>
      <c r="D41" s="43"/>
      <c r="E41" s="43"/>
      <c r="F41" s="43"/>
      <c r="G41" s="43"/>
      <c r="H41" s="43"/>
      <c r="I41" s="43"/>
      <c r="J41" s="43"/>
      <c r="K41" s="43"/>
      <c r="L41" s="43"/>
      <c r="M41" s="43"/>
      <c r="N41" s="43"/>
      <c r="O41" s="43"/>
      <c r="P41" s="43"/>
      <c r="Q41" s="43"/>
      <c r="R41" s="43"/>
    </row>
    <row r="42" spans="1:18" x14ac:dyDescent="0.25">
      <c r="A42" s="43"/>
      <c r="B42" s="43"/>
      <c r="C42" s="43"/>
      <c r="D42" s="43"/>
      <c r="E42" s="43"/>
      <c r="F42" s="43"/>
      <c r="G42" s="43"/>
      <c r="H42" s="43"/>
      <c r="I42" s="43"/>
      <c r="J42" s="43"/>
      <c r="K42" s="43"/>
      <c r="L42" s="43"/>
      <c r="M42" s="43"/>
      <c r="N42" s="43"/>
      <c r="O42" s="43"/>
      <c r="P42" s="43"/>
      <c r="Q42" s="43"/>
      <c r="R42" s="43"/>
    </row>
    <row r="43" spans="1:18" x14ac:dyDescent="0.25">
      <c r="A43" s="43"/>
      <c r="B43" s="43"/>
      <c r="C43" s="43"/>
      <c r="D43" s="43"/>
      <c r="E43" s="43"/>
      <c r="F43" s="43"/>
      <c r="G43" s="43"/>
      <c r="H43" s="43"/>
      <c r="I43" s="43"/>
      <c r="J43" s="43"/>
      <c r="K43" s="43"/>
      <c r="L43" s="43"/>
      <c r="M43" s="43"/>
      <c r="N43" s="43"/>
      <c r="O43" s="43"/>
      <c r="P43" s="43"/>
    </row>
    <row r="44" spans="1:18" x14ac:dyDescent="0.25">
      <c r="A44" s="43"/>
      <c r="B44" s="43"/>
      <c r="C44" s="43"/>
      <c r="D44" s="43"/>
      <c r="E44" s="43"/>
      <c r="F44" s="43"/>
      <c r="G44" s="43"/>
      <c r="H44" s="43"/>
      <c r="I44" s="43"/>
      <c r="J44" s="43"/>
      <c r="K44" s="43"/>
      <c r="L44" s="43"/>
      <c r="M44" s="43"/>
      <c r="N44" s="43"/>
      <c r="O44" s="43"/>
      <c r="P44" s="43"/>
    </row>
    <row r="45" spans="1:18" x14ac:dyDescent="0.25">
      <c r="A45" s="43"/>
      <c r="B45" s="43"/>
      <c r="C45" s="43"/>
      <c r="D45" s="43"/>
      <c r="E45" s="43"/>
      <c r="F45" s="43"/>
      <c r="G45" s="43"/>
      <c r="H45" s="43"/>
      <c r="I45" s="43"/>
      <c r="J45" s="43"/>
      <c r="K45" s="43"/>
      <c r="L45" s="43"/>
      <c r="M45" s="43"/>
      <c r="N45" s="43"/>
      <c r="O45" s="43"/>
      <c r="P45" s="43"/>
    </row>
    <row r="46" spans="1:18" x14ac:dyDescent="0.25">
      <c r="A46" s="43"/>
      <c r="B46" s="43"/>
      <c r="C46" s="43"/>
      <c r="D46" s="43"/>
      <c r="E46" s="43"/>
      <c r="F46" s="43"/>
      <c r="G46" s="43"/>
      <c r="H46" s="43"/>
      <c r="I46" s="43"/>
      <c r="J46" s="43"/>
      <c r="K46" s="43"/>
      <c r="L46" s="43"/>
      <c r="M46" s="43"/>
      <c r="N46" s="43"/>
      <c r="O46" s="43"/>
      <c r="P46" s="43"/>
    </row>
    <row r="47" spans="1:18" x14ac:dyDescent="0.25">
      <c r="C47" s="43"/>
      <c r="D47" s="43"/>
      <c r="E47" s="43"/>
      <c r="F47" s="43"/>
      <c r="G47" s="43"/>
      <c r="H47" s="43"/>
      <c r="I47" s="43"/>
      <c r="J47" s="43"/>
      <c r="K47" s="43"/>
      <c r="L47" s="43"/>
    </row>
  </sheetData>
  <sheetProtection algorithmName="SHA-512" hashValue="3D2sWM/XrqVgfBtrA40r1vDbgDGAcHpFbWGXkCLONqauOulY9RMiocCkY9BqYLyTIxSrwOARFKAijojBeKwfwA==" saltValue="nIiuHVCZJexVVoJguPhSow==" spinCount="100000" sheet="1" objects="1" scenarios="1"/>
  <mergeCells count="4">
    <mergeCell ref="D20:F20"/>
    <mergeCell ref="G20:I20"/>
    <mergeCell ref="J20:L20"/>
    <mergeCell ref="E6:F6"/>
  </mergeCells>
  <phoneticPr fontId="2" type="noConversion"/>
  <conditionalFormatting sqref="D37">
    <cfRule type="cellIs" dxfId="6" priority="1" operator="greaterThan">
      <formula>0</formula>
    </cfRule>
    <cfRule type="cellIs" dxfId="5" priority="2" operator="lessThan">
      <formula>0</formula>
    </cfRule>
  </conditionalFormatting>
  <pageMargins left="0.7" right="0.7" top="0.75" bottom="0.75" header="0.3" footer="0.3"/>
  <pageSetup paperSize="9" scale="40"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F9EDDE-82F8-4D83-86C1-A90223EEE57A}">
  <sheetPr>
    <tabColor theme="7" tint="0.39997558519241921"/>
  </sheetPr>
  <dimension ref="A1:AE64"/>
  <sheetViews>
    <sheetView showGridLines="0" zoomScaleNormal="100" workbookViewId="0">
      <selection activeCell="K20" sqref="K20"/>
    </sheetView>
  </sheetViews>
  <sheetFormatPr defaultRowHeight="15" x14ac:dyDescent="0.25"/>
  <cols>
    <col min="1" max="2" width="2.5703125" customWidth="1"/>
    <col min="3" max="3" width="38" customWidth="1"/>
    <col min="4" max="4" width="13.42578125" customWidth="1"/>
    <col min="5" max="5" width="14.85546875" customWidth="1"/>
    <col min="6" max="6" width="12.5703125" customWidth="1"/>
    <col min="7" max="18" width="12.7109375" bestFit="1" customWidth="1"/>
    <col min="19" max="19" width="5.42578125" customWidth="1"/>
  </cols>
  <sheetData>
    <row r="1" spans="1:31" ht="9.75" customHeight="1" x14ac:dyDescent="0.25">
      <c r="A1" s="77"/>
      <c r="B1" s="78"/>
      <c r="C1" s="78"/>
      <c r="D1" s="78"/>
      <c r="E1" s="78"/>
      <c r="F1" s="78"/>
      <c r="G1" s="78"/>
      <c r="H1" s="78"/>
      <c r="I1" s="78"/>
      <c r="J1" s="78"/>
      <c r="K1" s="78"/>
      <c r="L1" s="78"/>
      <c r="M1" s="78"/>
      <c r="N1" s="78"/>
      <c r="O1" s="78"/>
      <c r="P1" s="78"/>
      <c r="Q1" s="78"/>
      <c r="R1" s="78"/>
      <c r="S1" s="78"/>
      <c r="T1" s="79"/>
      <c r="U1" s="43"/>
      <c r="V1" s="43"/>
      <c r="W1" s="43"/>
      <c r="X1" s="43"/>
      <c r="Y1" s="43"/>
      <c r="Z1" s="43"/>
      <c r="AA1" s="43"/>
      <c r="AB1" s="43"/>
      <c r="AC1" s="43"/>
      <c r="AD1" s="43"/>
      <c r="AE1" s="43"/>
    </row>
    <row r="2" spans="1:31" ht="46.5" x14ac:dyDescent="0.7">
      <c r="A2" s="80"/>
      <c r="B2" s="81"/>
      <c r="C2" s="82" t="s">
        <v>66</v>
      </c>
      <c r="D2" s="81"/>
      <c r="E2" s="81"/>
      <c r="F2" s="81"/>
      <c r="G2" s="81"/>
      <c r="H2" s="81"/>
      <c r="I2" s="81"/>
      <c r="J2" s="81"/>
      <c r="K2" s="81"/>
      <c r="L2" s="81"/>
      <c r="M2" s="81"/>
      <c r="N2" s="81"/>
      <c r="O2" s="81"/>
      <c r="P2" s="81"/>
      <c r="Q2" s="81"/>
      <c r="R2" s="81"/>
      <c r="S2" s="81"/>
      <c r="T2" s="83"/>
      <c r="U2" s="43"/>
      <c r="V2" s="43"/>
      <c r="W2" s="43"/>
      <c r="X2" s="43"/>
      <c r="Y2" s="43"/>
      <c r="Z2" s="43"/>
      <c r="AA2" s="43"/>
      <c r="AB2" s="43"/>
      <c r="AC2" s="43"/>
      <c r="AD2" s="43"/>
      <c r="AE2" s="43"/>
    </row>
    <row r="3" spans="1:31" ht="15.75" customHeight="1" x14ac:dyDescent="0.25">
      <c r="A3" s="84"/>
      <c r="B3" s="85"/>
      <c r="C3" s="85"/>
      <c r="D3" s="85"/>
      <c r="E3" s="85"/>
      <c r="F3" s="85"/>
      <c r="G3" s="85"/>
      <c r="H3" s="85"/>
      <c r="I3" s="85"/>
      <c r="J3" s="85"/>
      <c r="K3" s="85"/>
      <c r="L3" s="85"/>
      <c r="M3" s="85"/>
      <c r="N3" s="85"/>
      <c r="O3" s="85"/>
      <c r="P3" s="85"/>
      <c r="Q3" s="85"/>
      <c r="R3" s="85"/>
      <c r="S3" s="85"/>
      <c r="T3" s="86"/>
      <c r="U3" s="43"/>
      <c r="V3" s="43"/>
      <c r="W3" s="43"/>
      <c r="X3" s="43"/>
      <c r="Y3" s="43"/>
      <c r="Z3" s="43"/>
      <c r="AA3" s="43"/>
      <c r="AB3" s="43"/>
      <c r="AC3" s="43"/>
      <c r="AD3" s="43"/>
      <c r="AE3" s="43"/>
    </row>
    <row r="4" spans="1:31" s="43" customFormat="1" ht="15.75" customHeight="1" thickBot="1" x14ac:dyDescent="0.6">
      <c r="B4" s="59"/>
      <c r="C4" s="44"/>
      <c r="D4" s="45"/>
    </row>
    <row r="5" spans="1:31" x14ac:dyDescent="0.25">
      <c r="A5" s="54"/>
      <c r="B5" s="49"/>
      <c r="C5" s="50"/>
      <c r="D5" s="50"/>
      <c r="E5" s="50"/>
      <c r="F5" s="50"/>
      <c r="G5" s="50"/>
      <c r="H5" s="50"/>
      <c r="I5" s="50"/>
      <c r="J5" s="50"/>
      <c r="K5" s="50"/>
      <c r="L5" s="50"/>
      <c r="M5" s="50"/>
      <c r="N5" s="50"/>
      <c r="O5" s="50"/>
      <c r="P5" s="50"/>
      <c r="Q5" s="50"/>
      <c r="R5" s="50"/>
      <c r="S5" s="51"/>
      <c r="T5" s="43"/>
      <c r="U5" s="43"/>
      <c r="V5" s="43"/>
      <c r="W5" s="43"/>
      <c r="X5" s="43"/>
      <c r="Y5" s="43"/>
      <c r="Z5" s="43"/>
      <c r="AA5" s="43"/>
      <c r="AB5" s="43"/>
      <c r="AC5" s="43"/>
      <c r="AD5" s="43"/>
      <c r="AE5" s="43"/>
    </row>
    <row r="6" spans="1:31" x14ac:dyDescent="0.25">
      <c r="A6" s="54"/>
      <c r="B6" s="52"/>
      <c r="C6" s="43"/>
      <c r="D6" s="53"/>
      <c r="E6" s="43"/>
      <c r="F6" s="43"/>
      <c r="G6" s="43"/>
      <c r="H6" s="43"/>
      <c r="I6" s="43"/>
      <c r="J6" s="43"/>
      <c r="K6" s="43"/>
      <c r="L6" s="43"/>
      <c r="M6" s="43"/>
      <c r="N6" s="43"/>
      <c r="O6" s="43"/>
      <c r="P6" s="43"/>
      <c r="Q6" s="43"/>
      <c r="R6" s="43"/>
      <c r="S6" s="54"/>
      <c r="T6" s="43"/>
      <c r="U6" s="43"/>
      <c r="V6" s="43"/>
      <c r="W6" s="43"/>
      <c r="X6" s="43"/>
      <c r="Y6" s="43"/>
      <c r="Z6" s="43"/>
      <c r="AA6" s="43"/>
      <c r="AB6" s="43"/>
      <c r="AC6" s="43"/>
      <c r="AD6" s="43"/>
      <c r="AE6" s="43"/>
    </row>
    <row r="7" spans="1:31" ht="18.75" x14ac:dyDescent="0.25">
      <c r="A7" s="54"/>
      <c r="B7" s="52"/>
      <c r="C7" s="69"/>
      <c r="D7" s="55"/>
      <c r="E7" s="55"/>
      <c r="F7" s="43"/>
      <c r="G7" s="43"/>
      <c r="H7" s="43"/>
      <c r="I7" s="43"/>
      <c r="J7" s="43"/>
      <c r="K7" s="43"/>
      <c r="L7" s="43"/>
      <c r="M7" s="43"/>
      <c r="N7" s="43"/>
      <c r="O7" s="43"/>
      <c r="P7" s="43"/>
      <c r="Q7" s="43"/>
      <c r="R7" s="43"/>
      <c r="S7" s="54"/>
      <c r="T7" s="43"/>
      <c r="U7" s="43"/>
      <c r="V7" s="43"/>
      <c r="W7" s="43"/>
      <c r="X7" s="43"/>
      <c r="Y7" s="43"/>
      <c r="Z7" s="43"/>
      <c r="AA7" s="43"/>
      <c r="AB7" s="43"/>
      <c r="AC7" s="43"/>
      <c r="AD7" s="43"/>
      <c r="AE7" s="43"/>
    </row>
    <row r="8" spans="1:31" x14ac:dyDescent="0.25">
      <c r="A8" s="54"/>
      <c r="B8" s="52"/>
      <c r="C8" s="43"/>
      <c r="D8" s="55"/>
      <c r="E8" s="55"/>
      <c r="F8" s="43"/>
      <c r="G8" s="43"/>
      <c r="H8" s="43"/>
      <c r="I8" s="43"/>
      <c r="J8" s="43"/>
      <c r="K8" s="43"/>
      <c r="L8" s="43"/>
      <c r="M8" s="43"/>
      <c r="N8" s="43"/>
      <c r="O8" s="43"/>
      <c r="P8" s="43"/>
      <c r="Q8" s="43"/>
      <c r="R8" s="43"/>
      <c r="S8" s="54"/>
      <c r="T8" s="43"/>
      <c r="U8" s="43"/>
      <c r="V8" s="43"/>
      <c r="W8" s="43"/>
      <c r="X8" s="43"/>
      <c r="Y8" s="43"/>
      <c r="Z8" s="43"/>
      <c r="AA8" s="43"/>
      <c r="AB8" s="43"/>
      <c r="AC8" s="43"/>
      <c r="AD8" s="43"/>
      <c r="AE8" s="43"/>
    </row>
    <row r="9" spans="1:31" ht="18.75" x14ac:dyDescent="0.25">
      <c r="A9" s="54"/>
      <c r="B9" s="52"/>
      <c r="C9" s="69"/>
      <c r="D9" s="55"/>
      <c r="E9" s="55"/>
      <c r="F9" s="43"/>
      <c r="G9" s="43"/>
      <c r="H9" s="43"/>
      <c r="I9" s="43"/>
      <c r="J9" s="43"/>
      <c r="K9" s="43"/>
      <c r="L9" s="43"/>
      <c r="M9" s="43"/>
      <c r="N9" s="43"/>
      <c r="O9" s="43"/>
      <c r="P9" s="43"/>
      <c r="Q9" s="43"/>
      <c r="R9" s="43"/>
      <c r="S9" s="54"/>
      <c r="T9" s="43"/>
      <c r="U9" s="43"/>
      <c r="V9" s="43"/>
      <c r="W9" s="43"/>
      <c r="X9" s="43"/>
      <c r="Y9" s="43"/>
      <c r="Z9" s="43"/>
      <c r="AA9" s="43"/>
      <c r="AB9" s="43"/>
      <c r="AC9" s="43"/>
      <c r="AD9" s="43"/>
      <c r="AE9" s="43"/>
    </row>
    <row r="10" spans="1:31" x14ac:dyDescent="0.25">
      <c r="A10" s="54"/>
      <c r="B10" s="52"/>
      <c r="C10" s="43"/>
      <c r="D10" s="55"/>
      <c r="E10" s="55"/>
      <c r="F10" s="43"/>
      <c r="G10" s="43"/>
      <c r="H10" s="43"/>
      <c r="I10" s="43"/>
      <c r="J10" s="43"/>
      <c r="K10" s="43"/>
      <c r="L10" s="43"/>
      <c r="M10" s="43"/>
      <c r="N10" s="43"/>
      <c r="O10" s="43"/>
      <c r="P10" s="43"/>
      <c r="Q10" s="43"/>
      <c r="R10" s="43"/>
      <c r="S10" s="54"/>
      <c r="T10" s="43"/>
      <c r="U10" s="43"/>
      <c r="V10" s="43"/>
      <c r="W10" s="43"/>
      <c r="X10" s="43"/>
      <c r="Y10" s="43"/>
      <c r="Z10" s="43"/>
      <c r="AA10" s="43"/>
      <c r="AB10" s="43"/>
      <c r="AC10" s="43"/>
      <c r="AD10" s="43"/>
      <c r="AE10" s="43"/>
    </row>
    <row r="11" spans="1:31" ht="20.25" customHeight="1" x14ac:dyDescent="0.35">
      <c r="A11" s="54"/>
      <c r="B11" s="52"/>
      <c r="C11" s="69"/>
      <c r="D11" s="55"/>
      <c r="E11" s="55"/>
      <c r="F11" s="43"/>
      <c r="G11" s="43"/>
      <c r="H11" s="43"/>
      <c r="I11" s="64"/>
      <c r="J11" s="43"/>
      <c r="K11" s="43"/>
      <c r="L11" s="43"/>
      <c r="M11" s="43"/>
      <c r="N11" s="43"/>
      <c r="O11" s="43"/>
      <c r="P11" s="43"/>
      <c r="Q11" s="43"/>
      <c r="R11" s="43"/>
      <c r="S11" s="54"/>
      <c r="T11" s="43"/>
      <c r="U11" s="43"/>
      <c r="V11" s="43"/>
      <c r="W11" s="43"/>
      <c r="X11" s="43"/>
      <c r="Y11" s="43"/>
      <c r="Z11" s="43"/>
      <c r="AA11" s="43"/>
      <c r="AB11" s="43"/>
      <c r="AC11" s="43"/>
      <c r="AD11" s="43"/>
      <c r="AE11" s="43"/>
    </row>
    <row r="12" spans="1:31" x14ac:dyDescent="0.25">
      <c r="A12" s="54"/>
      <c r="B12" s="52"/>
      <c r="C12" s="43"/>
      <c r="D12" s="55"/>
      <c r="E12" s="55"/>
      <c r="F12" s="43"/>
      <c r="G12" s="43"/>
      <c r="H12" s="43"/>
      <c r="I12" s="43"/>
      <c r="J12" s="43"/>
      <c r="K12" s="43"/>
      <c r="L12" s="43"/>
      <c r="M12" s="43"/>
      <c r="N12" s="43"/>
      <c r="O12" s="43"/>
      <c r="P12" s="43"/>
      <c r="Q12" s="43"/>
      <c r="R12" s="43"/>
      <c r="S12" s="54"/>
      <c r="T12" s="43"/>
      <c r="U12" s="43"/>
      <c r="V12" s="43"/>
      <c r="W12" s="43"/>
      <c r="X12" s="43"/>
      <c r="Y12" s="43"/>
      <c r="Z12" s="43"/>
      <c r="AA12" s="43"/>
      <c r="AB12" s="43"/>
      <c r="AC12" s="43"/>
      <c r="AD12" s="43"/>
      <c r="AE12" s="43"/>
    </row>
    <row r="13" spans="1:31" x14ac:dyDescent="0.25">
      <c r="A13" s="54"/>
      <c r="B13" s="52"/>
      <c r="D13" s="55"/>
      <c r="E13" s="55"/>
      <c r="F13" s="43"/>
      <c r="G13" s="43"/>
      <c r="H13" s="43"/>
      <c r="I13" s="43"/>
      <c r="J13" s="43"/>
      <c r="K13" s="43"/>
      <c r="L13" s="43"/>
      <c r="M13" s="43"/>
      <c r="N13" s="43"/>
      <c r="O13" s="43"/>
      <c r="P13" s="43"/>
      <c r="Q13" s="43"/>
      <c r="R13" s="43"/>
      <c r="S13" s="54"/>
      <c r="T13" s="43"/>
      <c r="U13" s="43"/>
      <c r="V13" s="43"/>
      <c r="W13" s="43"/>
      <c r="X13" s="43"/>
      <c r="Y13" s="43"/>
      <c r="Z13" s="43"/>
      <c r="AA13" s="43"/>
      <c r="AB13" s="43"/>
      <c r="AC13" s="43"/>
      <c r="AD13" s="43"/>
      <c r="AE13" s="43"/>
    </row>
    <row r="14" spans="1:31" ht="15" customHeight="1" x14ac:dyDescent="0.25">
      <c r="A14" s="54"/>
      <c r="B14" s="52"/>
      <c r="C14" s="57"/>
      <c r="D14" s="55"/>
      <c r="E14" s="43"/>
      <c r="F14" s="43"/>
      <c r="G14" s="43"/>
      <c r="H14" s="43"/>
      <c r="I14" s="43"/>
      <c r="J14" s="43"/>
      <c r="K14" s="43"/>
      <c r="L14" s="43"/>
      <c r="M14" s="43"/>
      <c r="N14" s="43"/>
      <c r="O14" s="43"/>
      <c r="P14" s="43"/>
      <c r="Q14" s="43"/>
      <c r="R14" s="43"/>
      <c r="S14" s="54"/>
      <c r="T14" s="43"/>
      <c r="U14" s="43"/>
      <c r="V14" s="43"/>
      <c r="W14" s="43"/>
      <c r="X14" s="43"/>
      <c r="Y14" s="43"/>
      <c r="Z14" s="43"/>
      <c r="AA14" s="43"/>
      <c r="AB14" s="43"/>
      <c r="AC14" s="43"/>
      <c r="AD14" s="43"/>
      <c r="AE14" s="43"/>
    </row>
    <row r="15" spans="1:31" x14ac:dyDescent="0.25">
      <c r="A15" s="54"/>
      <c r="B15" s="52"/>
      <c r="C15" s="57"/>
      <c r="D15" s="55"/>
      <c r="E15" s="43"/>
      <c r="F15" s="43"/>
      <c r="G15" s="43"/>
      <c r="H15" s="43"/>
      <c r="I15" s="43"/>
      <c r="J15" s="43"/>
      <c r="K15" s="43"/>
      <c r="L15" s="43"/>
      <c r="M15" s="43"/>
      <c r="N15" s="43"/>
      <c r="O15" s="43"/>
      <c r="P15" s="43"/>
      <c r="Q15" s="43"/>
      <c r="R15" s="43"/>
      <c r="S15" s="54"/>
      <c r="T15" s="43"/>
      <c r="U15" s="43"/>
      <c r="V15" s="43"/>
      <c r="W15" s="43"/>
      <c r="X15" s="43"/>
      <c r="Y15" s="43"/>
      <c r="Z15" s="43"/>
      <c r="AA15" s="43"/>
      <c r="AB15" s="43"/>
      <c r="AC15" s="43"/>
      <c r="AD15" s="43"/>
      <c r="AE15" s="43"/>
    </row>
    <row r="16" spans="1:31" ht="31.5" customHeight="1" x14ac:dyDescent="0.35">
      <c r="A16" s="54"/>
      <c r="B16" s="52"/>
      <c r="C16" s="64" t="s">
        <v>56</v>
      </c>
      <c r="D16" s="43"/>
      <c r="E16" s="43"/>
      <c r="F16" s="43"/>
      <c r="G16" s="43"/>
      <c r="I16" s="43"/>
      <c r="K16" s="43"/>
      <c r="L16" s="43"/>
      <c r="M16" s="43"/>
      <c r="N16" s="43"/>
      <c r="O16" s="43"/>
      <c r="P16" s="43"/>
      <c r="Q16" s="43"/>
      <c r="R16" s="43"/>
      <c r="S16" s="54"/>
      <c r="T16" s="43"/>
      <c r="U16" s="43"/>
      <c r="V16" s="43"/>
      <c r="W16" s="43"/>
      <c r="X16" s="43"/>
      <c r="Y16" s="43"/>
      <c r="Z16" s="43"/>
      <c r="AA16" s="43"/>
      <c r="AB16" s="43"/>
      <c r="AC16" s="43"/>
      <c r="AD16" s="43"/>
      <c r="AE16" s="43"/>
    </row>
    <row r="17" spans="1:31" ht="14.25" customHeight="1" x14ac:dyDescent="0.4">
      <c r="A17" s="54"/>
      <c r="B17" s="52"/>
      <c r="C17" s="61"/>
      <c r="D17" s="43"/>
      <c r="E17" s="43"/>
      <c r="F17" s="56"/>
      <c r="G17" s="43"/>
      <c r="H17" s="43"/>
      <c r="I17" s="43"/>
      <c r="J17" s="43"/>
      <c r="K17" s="43"/>
      <c r="L17" s="43"/>
      <c r="M17" s="43"/>
      <c r="N17" s="43"/>
      <c r="O17" s="43"/>
      <c r="P17" s="43"/>
      <c r="Q17" s="43"/>
      <c r="R17" s="43"/>
      <c r="S17" s="54"/>
      <c r="T17" s="43"/>
      <c r="U17" s="43"/>
      <c r="V17" s="43"/>
      <c r="W17" s="43"/>
      <c r="X17" s="43"/>
      <c r="Y17" s="43"/>
      <c r="Z17" s="43"/>
      <c r="AA17" s="43"/>
      <c r="AB17" s="43"/>
      <c r="AC17" s="43"/>
      <c r="AD17" s="43"/>
      <c r="AE17" s="43"/>
    </row>
    <row r="18" spans="1:31" ht="16.5" customHeight="1" x14ac:dyDescent="0.35">
      <c r="A18" s="54"/>
      <c r="B18" s="52"/>
      <c r="C18" s="62" t="s">
        <v>106</v>
      </c>
      <c r="D18" s="43"/>
      <c r="E18" s="43"/>
      <c r="F18" s="56"/>
      <c r="G18" s="43"/>
      <c r="H18" s="43"/>
      <c r="I18" s="43"/>
      <c r="J18" s="43"/>
      <c r="K18" s="43"/>
      <c r="L18" s="43"/>
      <c r="M18" s="43"/>
      <c r="N18" s="43"/>
      <c r="O18" s="43"/>
      <c r="P18" s="43"/>
      <c r="Q18" s="43"/>
      <c r="R18" s="43"/>
      <c r="S18" s="54"/>
      <c r="T18" s="43"/>
      <c r="U18" s="43"/>
      <c r="V18" s="43"/>
      <c r="W18" s="43"/>
      <c r="X18" s="43"/>
      <c r="Y18" s="43"/>
      <c r="Z18" s="43"/>
      <c r="AA18" s="43"/>
      <c r="AB18" s="43"/>
      <c r="AC18" s="43"/>
      <c r="AD18" s="43"/>
      <c r="AE18" s="43"/>
    </row>
    <row r="19" spans="1:31" ht="9" customHeight="1" x14ac:dyDescent="0.25">
      <c r="A19" s="54"/>
      <c r="B19" s="52"/>
      <c r="C19" s="43"/>
      <c r="D19" s="43"/>
      <c r="E19" s="43"/>
      <c r="F19" s="43"/>
      <c r="G19" s="43"/>
      <c r="H19" s="43"/>
      <c r="I19" s="43"/>
      <c r="J19" s="43"/>
      <c r="K19" s="43"/>
      <c r="L19" s="43"/>
      <c r="M19" s="43"/>
      <c r="N19" s="43"/>
      <c r="O19" s="43"/>
      <c r="P19" s="43"/>
      <c r="Q19" s="43"/>
      <c r="R19" s="43"/>
      <c r="S19" s="54"/>
      <c r="T19" s="43"/>
      <c r="U19" s="43"/>
      <c r="V19" s="43"/>
      <c r="W19" s="43"/>
      <c r="X19" s="43"/>
      <c r="Y19" s="43"/>
      <c r="Z19" s="43"/>
      <c r="AA19" s="43"/>
      <c r="AB19" s="43"/>
      <c r="AC19" s="43"/>
      <c r="AD19" s="43"/>
      <c r="AE19" s="43"/>
    </row>
    <row r="20" spans="1:31" x14ac:dyDescent="0.25">
      <c r="A20" s="54"/>
      <c r="B20" s="63"/>
      <c r="C20" s="128"/>
      <c r="D20" s="126">
        <f>'1 Total normalårsproduktion'!$D$9-15</f>
        <v>2010</v>
      </c>
      <c r="E20" s="89">
        <f>'1 Total normalårsproduktion'!$D$9-14</f>
        <v>2011</v>
      </c>
      <c r="F20" s="89">
        <f>'1 Total normalårsproduktion'!$D$9-13</f>
        <v>2012</v>
      </c>
      <c r="G20" s="89">
        <f>'1 Total normalårsproduktion'!$D$9-12</f>
        <v>2013</v>
      </c>
      <c r="H20" s="89">
        <f>'1 Total normalårsproduktion'!$D$9-11</f>
        <v>2014</v>
      </c>
      <c r="I20" s="89">
        <f>'1 Total normalårsproduktion'!$D$9-10</f>
        <v>2015</v>
      </c>
      <c r="J20" s="89">
        <f>'1 Total normalårsproduktion'!$D$9-9</f>
        <v>2016</v>
      </c>
      <c r="K20" s="89">
        <f>'1 Total normalårsproduktion'!$D$9-8</f>
        <v>2017</v>
      </c>
      <c r="L20" s="89">
        <f>'1 Total normalårsproduktion'!$D$9-7</f>
        <v>2018</v>
      </c>
      <c r="M20" s="89">
        <f>'1 Total normalårsproduktion'!$D$9-6</f>
        <v>2019</v>
      </c>
      <c r="N20" s="89">
        <f>'1 Total normalårsproduktion'!$D$9-5</f>
        <v>2020</v>
      </c>
      <c r="O20" s="89">
        <f>'1 Total normalårsproduktion'!$D$9-4</f>
        <v>2021</v>
      </c>
      <c r="P20" s="89">
        <f>'1 Total normalårsproduktion'!$D$9-3</f>
        <v>2022</v>
      </c>
      <c r="Q20" s="89">
        <f>'1 Total normalårsproduktion'!$D$9-2</f>
        <v>2023</v>
      </c>
      <c r="R20" s="127">
        <f>'1 Total normalårsproduktion'!$D$9-1</f>
        <v>2024</v>
      </c>
      <c r="S20" s="46"/>
      <c r="T20" s="43"/>
      <c r="U20" s="43"/>
      <c r="V20" s="43"/>
      <c r="W20" s="43"/>
      <c r="X20" s="43"/>
      <c r="Y20" s="43"/>
      <c r="Z20" s="43"/>
      <c r="AA20" s="43"/>
      <c r="AB20" s="43"/>
      <c r="AC20" s="43"/>
      <c r="AD20" s="43"/>
      <c r="AE20" s="43"/>
    </row>
    <row r="21" spans="1:31" hidden="1" x14ac:dyDescent="0.25">
      <c r="A21" s="54"/>
      <c r="B21" s="52"/>
      <c r="C21" s="87" t="s">
        <v>85</v>
      </c>
      <c r="D21" s="88" t="s">
        <v>86</v>
      </c>
      <c r="E21" s="88" t="s">
        <v>87</v>
      </c>
      <c r="F21" s="88" t="s">
        <v>88</v>
      </c>
      <c r="G21" s="88" t="s">
        <v>89</v>
      </c>
      <c r="H21" s="88" t="s">
        <v>90</v>
      </c>
      <c r="I21" s="88" t="s">
        <v>91</v>
      </c>
      <c r="J21" s="88" t="s">
        <v>92</v>
      </c>
      <c r="K21" s="88" t="s">
        <v>93</v>
      </c>
      <c r="L21" s="88" t="s">
        <v>94</v>
      </c>
      <c r="M21" s="88" t="s">
        <v>95</v>
      </c>
      <c r="N21" s="88" t="s">
        <v>96</v>
      </c>
      <c r="O21" s="88" t="s">
        <v>97</v>
      </c>
      <c r="P21" s="88" t="s">
        <v>98</v>
      </c>
      <c r="Q21" s="88" t="s">
        <v>99</v>
      </c>
      <c r="R21" s="88" t="s">
        <v>100</v>
      </c>
      <c r="S21" s="54"/>
      <c r="T21" s="43"/>
      <c r="U21" s="43"/>
      <c r="V21" s="43"/>
      <c r="W21" s="43"/>
      <c r="X21" s="43"/>
      <c r="Y21" s="43"/>
      <c r="Z21" s="43"/>
      <c r="AA21" s="43"/>
      <c r="AB21" s="43"/>
      <c r="AC21" s="43"/>
      <c r="AD21" s="43"/>
      <c r="AE21" s="43"/>
    </row>
    <row r="22" spans="1:31" x14ac:dyDescent="0.25">
      <c r="A22" s="54"/>
      <c r="B22" s="52"/>
      <c r="C22" t="s">
        <v>72</v>
      </c>
      <c r="D22" s="146">
        <v>0</v>
      </c>
      <c r="E22" s="66">
        <v>0</v>
      </c>
      <c r="F22" s="66">
        <v>0</v>
      </c>
      <c r="G22" s="66">
        <v>0</v>
      </c>
      <c r="H22" s="66">
        <v>0</v>
      </c>
      <c r="I22" s="66">
        <v>0</v>
      </c>
      <c r="J22" s="66">
        <v>0</v>
      </c>
      <c r="K22" s="66">
        <v>0</v>
      </c>
      <c r="L22" s="66">
        <v>0</v>
      </c>
      <c r="M22" s="66">
        <v>0</v>
      </c>
      <c r="N22" s="66">
        <v>0</v>
      </c>
      <c r="O22" s="66">
        <v>0</v>
      </c>
      <c r="P22" s="66">
        <v>0</v>
      </c>
      <c r="Q22" s="66">
        <v>0</v>
      </c>
      <c r="R22" s="66">
        <v>0</v>
      </c>
      <c r="S22" s="54"/>
      <c r="T22" s="43"/>
      <c r="U22" s="43"/>
      <c r="V22" s="43"/>
      <c r="W22" s="43"/>
      <c r="X22" s="43"/>
      <c r="Y22" s="43"/>
      <c r="Z22" s="43"/>
      <c r="AA22" s="43"/>
      <c r="AB22" s="43"/>
      <c r="AC22" s="43"/>
      <c r="AD22" s="43"/>
      <c r="AE22" s="43"/>
    </row>
    <row r="23" spans="1:31" x14ac:dyDescent="0.25">
      <c r="A23" s="54"/>
      <c r="B23" s="52"/>
      <c r="C23" t="s">
        <v>73</v>
      </c>
      <c r="D23" s="146">
        <v>0</v>
      </c>
      <c r="E23" s="66">
        <v>0</v>
      </c>
      <c r="F23" s="66">
        <v>0</v>
      </c>
      <c r="G23" s="66">
        <v>0</v>
      </c>
      <c r="H23" s="66">
        <v>0</v>
      </c>
      <c r="I23" s="66">
        <v>0</v>
      </c>
      <c r="J23" s="66">
        <v>0</v>
      </c>
      <c r="K23" s="66">
        <v>0</v>
      </c>
      <c r="L23" s="66">
        <v>0</v>
      </c>
      <c r="M23" s="66">
        <v>0</v>
      </c>
      <c r="N23" s="66">
        <v>0</v>
      </c>
      <c r="O23" s="66">
        <v>0</v>
      </c>
      <c r="P23" s="66">
        <v>0</v>
      </c>
      <c r="Q23" s="66">
        <v>0</v>
      </c>
      <c r="R23" s="66">
        <v>0</v>
      </c>
      <c r="S23" s="54"/>
      <c r="T23" s="43"/>
      <c r="U23" s="43"/>
      <c r="V23" s="43"/>
      <c r="W23" s="43"/>
      <c r="X23" s="43"/>
      <c r="Y23" s="43"/>
      <c r="Z23" s="43"/>
      <c r="AA23" s="43"/>
      <c r="AB23" s="43"/>
      <c r="AC23" s="43"/>
      <c r="AD23" s="43"/>
      <c r="AE23" s="43"/>
    </row>
    <row r="24" spans="1:31" x14ac:dyDescent="0.25">
      <c r="A24" s="54"/>
      <c r="B24" s="52"/>
      <c r="C24" t="s">
        <v>74</v>
      </c>
      <c r="D24" s="146">
        <v>0</v>
      </c>
      <c r="E24" s="66">
        <v>0</v>
      </c>
      <c r="F24" s="66">
        <v>0</v>
      </c>
      <c r="G24" s="66"/>
      <c r="H24" s="66">
        <v>0</v>
      </c>
      <c r="I24" s="66">
        <v>0</v>
      </c>
      <c r="J24" s="66">
        <v>0</v>
      </c>
      <c r="K24" s="66">
        <v>0</v>
      </c>
      <c r="L24" s="66">
        <v>0</v>
      </c>
      <c r="M24" s="66">
        <v>0</v>
      </c>
      <c r="N24" s="66">
        <v>0</v>
      </c>
      <c r="O24" s="66">
        <v>0</v>
      </c>
      <c r="P24" s="66">
        <v>0</v>
      </c>
      <c r="Q24" s="66">
        <v>0</v>
      </c>
      <c r="R24" s="66">
        <v>0</v>
      </c>
      <c r="S24" s="54"/>
      <c r="T24" s="43"/>
      <c r="U24" s="43"/>
      <c r="V24" s="43"/>
      <c r="W24" s="43"/>
      <c r="X24" s="43"/>
      <c r="Y24" s="43"/>
      <c r="Z24" s="43"/>
      <c r="AA24" s="43"/>
      <c r="AB24" s="43"/>
      <c r="AC24" s="43"/>
      <c r="AD24" s="43"/>
      <c r="AE24" s="43"/>
    </row>
    <row r="25" spans="1:31" x14ac:dyDescent="0.25">
      <c r="A25" s="54"/>
      <c r="B25" s="52"/>
      <c r="C25" t="s">
        <v>75</v>
      </c>
      <c r="D25" s="146">
        <v>0</v>
      </c>
      <c r="E25" s="66">
        <v>0</v>
      </c>
      <c r="F25" s="66">
        <v>0</v>
      </c>
      <c r="G25" s="66">
        <v>0</v>
      </c>
      <c r="H25" s="66">
        <v>0</v>
      </c>
      <c r="I25" s="66">
        <v>0</v>
      </c>
      <c r="J25" s="66">
        <v>0</v>
      </c>
      <c r="K25" s="66">
        <v>0</v>
      </c>
      <c r="L25" s="66">
        <v>0</v>
      </c>
      <c r="M25" s="66">
        <v>0</v>
      </c>
      <c r="N25" s="66">
        <v>0</v>
      </c>
      <c r="O25" s="66">
        <v>0</v>
      </c>
      <c r="P25" s="66">
        <v>0</v>
      </c>
      <c r="Q25" s="66">
        <v>0</v>
      </c>
      <c r="R25" s="66">
        <v>0</v>
      </c>
      <c r="S25" s="54"/>
      <c r="T25" s="43"/>
      <c r="U25" s="43"/>
      <c r="V25" s="43"/>
      <c r="W25" s="43"/>
      <c r="X25" s="43"/>
      <c r="Y25" s="43"/>
      <c r="Z25" s="43"/>
      <c r="AA25" s="43"/>
      <c r="AB25" s="43"/>
      <c r="AC25" s="43"/>
      <c r="AD25" s="43"/>
      <c r="AE25" s="43"/>
    </row>
    <row r="26" spans="1:31" x14ac:dyDescent="0.25">
      <c r="A26" s="54"/>
      <c r="B26" s="52"/>
      <c r="C26" s="153" t="s">
        <v>76</v>
      </c>
      <c r="D26" s="66">
        <v>0</v>
      </c>
      <c r="E26" s="66">
        <v>0</v>
      </c>
      <c r="F26" s="66">
        <v>0</v>
      </c>
      <c r="G26" s="66">
        <v>0</v>
      </c>
      <c r="H26" s="66">
        <v>0</v>
      </c>
      <c r="I26" s="66">
        <v>0</v>
      </c>
      <c r="J26" s="66">
        <v>0</v>
      </c>
      <c r="K26" s="66">
        <v>0</v>
      </c>
      <c r="L26" s="66">
        <v>0</v>
      </c>
      <c r="M26" s="66">
        <v>0</v>
      </c>
      <c r="N26" s="66">
        <v>0</v>
      </c>
      <c r="O26" s="66">
        <v>0</v>
      </c>
      <c r="P26" s="66">
        <v>0</v>
      </c>
      <c r="Q26" s="66">
        <v>0</v>
      </c>
      <c r="R26" s="66">
        <v>0</v>
      </c>
      <c r="S26" s="54"/>
      <c r="T26" s="43"/>
      <c r="U26" s="43"/>
      <c r="V26" s="43"/>
      <c r="W26" s="43"/>
      <c r="X26" s="43"/>
      <c r="Y26" s="43"/>
      <c r="Z26" s="43"/>
      <c r="AA26" s="43"/>
      <c r="AB26" s="43"/>
      <c r="AC26" s="43"/>
      <c r="AD26" s="43"/>
      <c r="AE26" s="43"/>
    </row>
    <row r="27" spans="1:31" x14ac:dyDescent="0.25">
      <c r="A27" s="54"/>
      <c r="B27" s="52"/>
      <c r="C27" t="s">
        <v>77</v>
      </c>
      <c r="D27" s="146">
        <v>0</v>
      </c>
      <c r="E27" s="66">
        <v>0</v>
      </c>
      <c r="F27" s="66">
        <v>0</v>
      </c>
      <c r="G27" s="66">
        <v>0</v>
      </c>
      <c r="H27" s="66">
        <v>0</v>
      </c>
      <c r="I27" s="66">
        <v>0</v>
      </c>
      <c r="J27" s="66">
        <v>0</v>
      </c>
      <c r="K27" s="66">
        <v>0</v>
      </c>
      <c r="L27" s="66">
        <v>0</v>
      </c>
      <c r="M27" s="66">
        <v>0</v>
      </c>
      <c r="N27" s="66">
        <v>0</v>
      </c>
      <c r="O27" s="66">
        <v>0</v>
      </c>
      <c r="P27" s="66">
        <v>0</v>
      </c>
      <c r="Q27" s="66">
        <v>0</v>
      </c>
      <c r="R27" s="66">
        <v>0</v>
      </c>
      <c r="S27" s="54"/>
      <c r="T27" s="43"/>
      <c r="U27" s="43"/>
      <c r="V27" s="43"/>
      <c r="W27" s="43"/>
      <c r="X27" s="43"/>
      <c r="Y27" s="43"/>
      <c r="Z27" s="43"/>
      <c r="AA27" s="43"/>
      <c r="AB27" s="43"/>
      <c r="AC27" s="43"/>
      <c r="AD27" s="43"/>
      <c r="AE27" s="43"/>
    </row>
    <row r="28" spans="1:31" x14ac:dyDescent="0.25">
      <c r="A28" s="54"/>
      <c r="B28" s="52"/>
      <c r="C28" t="s">
        <v>78</v>
      </c>
      <c r="D28" s="146">
        <v>0</v>
      </c>
      <c r="E28" s="66">
        <v>0</v>
      </c>
      <c r="F28" s="66">
        <v>0</v>
      </c>
      <c r="G28" s="66">
        <v>0</v>
      </c>
      <c r="H28" s="66">
        <v>0</v>
      </c>
      <c r="I28" s="66">
        <v>0</v>
      </c>
      <c r="J28" s="66">
        <v>0</v>
      </c>
      <c r="K28" s="66">
        <v>0</v>
      </c>
      <c r="L28" s="66">
        <v>0</v>
      </c>
      <c r="M28" s="66">
        <v>0</v>
      </c>
      <c r="N28" s="66"/>
      <c r="O28" s="66">
        <v>0</v>
      </c>
      <c r="P28" s="66">
        <v>0</v>
      </c>
      <c r="Q28" s="66">
        <v>0</v>
      </c>
      <c r="R28" s="66">
        <v>0</v>
      </c>
      <c r="S28" s="54"/>
      <c r="T28" s="43"/>
      <c r="U28" s="43"/>
      <c r="V28" s="43"/>
      <c r="W28" s="43"/>
      <c r="X28" s="43"/>
      <c r="Y28" s="43"/>
      <c r="Z28" s="43"/>
      <c r="AA28" s="43"/>
      <c r="AB28" s="43"/>
      <c r="AC28" s="43"/>
      <c r="AD28" s="43"/>
      <c r="AE28" s="43"/>
    </row>
    <row r="29" spans="1:31" x14ac:dyDescent="0.25">
      <c r="A29" s="54"/>
      <c r="B29" s="52"/>
      <c r="C29" t="s">
        <v>79</v>
      </c>
      <c r="D29" s="146">
        <v>0</v>
      </c>
      <c r="E29" s="66">
        <v>0</v>
      </c>
      <c r="F29" s="66">
        <v>0</v>
      </c>
      <c r="G29" s="66">
        <v>0</v>
      </c>
      <c r="H29" s="66">
        <v>0</v>
      </c>
      <c r="I29" s="66">
        <v>0</v>
      </c>
      <c r="J29" s="66">
        <v>0</v>
      </c>
      <c r="K29" s="66">
        <v>0</v>
      </c>
      <c r="L29" s="66">
        <v>0</v>
      </c>
      <c r="M29" s="66">
        <v>0</v>
      </c>
      <c r="N29" s="66">
        <v>0</v>
      </c>
      <c r="O29" s="66">
        <v>0</v>
      </c>
      <c r="P29" s="66">
        <v>0</v>
      </c>
      <c r="Q29" s="66">
        <v>0</v>
      </c>
      <c r="R29" s="66">
        <v>0</v>
      </c>
      <c r="S29" s="54"/>
      <c r="T29" s="43"/>
      <c r="U29" s="43"/>
      <c r="V29" s="43"/>
      <c r="W29" s="43"/>
      <c r="X29" s="43"/>
      <c r="Y29" s="43"/>
      <c r="Z29" s="43"/>
      <c r="AA29" s="43"/>
      <c r="AB29" s="43"/>
      <c r="AC29" s="43"/>
      <c r="AD29" s="43"/>
      <c r="AE29" s="43"/>
    </row>
    <row r="30" spans="1:31" x14ac:dyDescent="0.25">
      <c r="A30" s="54"/>
      <c r="B30" s="52"/>
      <c r="C30" t="s">
        <v>80</v>
      </c>
      <c r="D30" s="146">
        <v>0</v>
      </c>
      <c r="E30" s="66">
        <v>0</v>
      </c>
      <c r="F30" s="66">
        <v>0</v>
      </c>
      <c r="G30" s="66">
        <v>0</v>
      </c>
      <c r="H30" s="66">
        <v>0</v>
      </c>
      <c r="I30" s="66">
        <v>0</v>
      </c>
      <c r="J30" s="66">
        <v>0</v>
      </c>
      <c r="K30" s="66">
        <v>0</v>
      </c>
      <c r="L30" s="66">
        <v>0</v>
      </c>
      <c r="M30" s="66">
        <v>0</v>
      </c>
      <c r="N30" s="66">
        <v>0</v>
      </c>
      <c r="O30" s="66">
        <v>0</v>
      </c>
      <c r="P30" s="66">
        <v>0</v>
      </c>
      <c r="Q30" s="66">
        <v>0</v>
      </c>
      <c r="R30" s="66">
        <v>0</v>
      </c>
      <c r="S30" s="54"/>
      <c r="T30" s="43"/>
      <c r="U30" s="43"/>
      <c r="V30" s="43"/>
      <c r="W30" s="43"/>
      <c r="X30" s="43"/>
      <c r="Y30" s="43"/>
      <c r="Z30" s="43"/>
      <c r="AA30" s="43"/>
      <c r="AB30" s="43"/>
      <c r="AC30" s="43"/>
      <c r="AD30" s="43"/>
      <c r="AE30" s="43"/>
    </row>
    <row r="31" spans="1:31" x14ac:dyDescent="0.25">
      <c r="A31" s="54"/>
      <c r="B31" s="52"/>
      <c r="C31" t="s">
        <v>81</v>
      </c>
      <c r="D31" s="146">
        <v>0</v>
      </c>
      <c r="E31" s="66">
        <v>0</v>
      </c>
      <c r="F31" s="66">
        <v>0</v>
      </c>
      <c r="G31" s="66">
        <v>0</v>
      </c>
      <c r="H31" s="66">
        <v>0</v>
      </c>
      <c r="I31" s="66">
        <v>0</v>
      </c>
      <c r="J31" s="66">
        <v>0</v>
      </c>
      <c r="K31" s="66">
        <v>0</v>
      </c>
      <c r="L31" s="66">
        <v>0</v>
      </c>
      <c r="M31" s="66">
        <v>0</v>
      </c>
      <c r="N31" s="66">
        <v>0</v>
      </c>
      <c r="O31" s="66">
        <v>0</v>
      </c>
      <c r="P31" s="66">
        <v>0</v>
      </c>
      <c r="Q31" s="66">
        <v>0</v>
      </c>
      <c r="R31" s="66">
        <v>0</v>
      </c>
      <c r="S31" s="54"/>
      <c r="T31" s="43"/>
      <c r="U31" s="43"/>
      <c r="V31" s="43"/>
      <c r="W31" s="43"/>
      <c r="X31" s="43"/>
      <c r="Y31" s="43"/>
      <c r="Z31" s="43"/>
      <c r="AA31" s="43"/>
      <c r="AB31" s="43"/>
      <c r="AC31" s="43"/>
      <c r="AD31" s="43"/>
      <c r="AE31" s="43"/>
    </row>
    <row r="32" spans="1:31" x14ac:dyDescent="0.25">
      <c r="A32" s="54"/>
      <c r="B32" s="52"/>
      <c r="C32" t="s">
        <v>82</v>
      </c>
      <c r="D32" s="146">
        <v>0</v>
      </c>
      <c r="E32" s="66">
        <v>0</v>
      </c>
      <c r="F32" s="66">
        <v>0</v>
      </c>
      <c r="G32" s="66">
        <v>0</v>
      </c>
      <c r="H32" s="66">
        <v>0</v>
      </c>
      <c r="I32" s="66">
        <v>0</v>
      </c>
      <c r="J32" s="66">
        <v>0</v>
      </c>
      <c r="K32" s="66">
        <v>0</v>
      </c>
      <c r="L32" s="66">
        <v>0</v>
      </c>
      <c r="M32" s="66">
        <v>0</v>
      </c>
      <c r="N32" s="66">
        <v>0</v>
      </c>
      <c r="O32" s="66">
        <v>0</v>
      </c>
      <c r="P32" s="66">
        <v>0</v>
      </c>
      <c r="Q32" s="66">
        <v>0</v>
      </c>
      <c r="R32" s="66">
        <v>0</v>
      </c>
      <c r="S32" s="54"/>
      <c r="T32" s="43"/>
      <c r="U32" s="43"/>
      <c r="V32" s="43"/>
      <c r="W32" s="43"/>
      <c r="X32" s="43"/>
      <c r="Y32" s="43"/>
      <c r="Z32" s="43"/>
      <c r="AA32" s="43"/>
      <c r="AB32" s="43"/>
      <c r="AC32" s="43"/>
      <c r="AD32" s="43"/>
      <c r="AE32" s="43"/>
    </row>
    <row r="33" spans="1:31" x14ac:dyDescent="0.25">
      <c r="A33" s="54"/>
      <c r="B33" s="52"/>
      <c r="C33" t="s">
        <v>83</v>
      </c>
      <c r="D33" s="155">
        <v>0</v>
      </c>
      <c r="E33" s="66">
        <v>0</v>
      </c>
      <c r="F33" s="66">
        <v>0</v>
      </c>
      <c r="G33" s="66">
        <v>0</v>
      </c>
      <c r="H33" s="66">
        <v>0</v>
      </c>
      <c r="I33" s="66">
        <v>0</v>
      </c>
      <c r="J33" s="66">
        <v>0</v>
      </c>
      <c r="K33" s="66">
        <v>0</v>
      </c>
      <c r="L33" s="66">
        <v>0</v>
      </c>
      <c r="M33" s="66">
        <v>0</v>
      </c>
      <c r="N33" s="66">
        <v>0</v>
      </c>
      <c r="O33" s="66">
        <v>0</v>
      </c>
      <c r="P33" s="66">
        <v>0</v>
      </c>
      <c r="Q33" s="66">
        <v>0</v>
      </c>
      <c r="R33" s="66">
        <v>0</v>
      </c>
      <c r="S33" s="54"/>
      <c r="T33" s="43"/>
      <c r="U33" s="43"/>
      <c r="V33" s="43"/>
      <c r="W33" s="43"/>
      <c r="X33" s="43"/>
      <c r="Y33" s="43"/>
      <c r="Z33" s="43"/>
      <c r="AA33" s="43"/>
      <c r="AB33" s="43"/>
      <c r="AC33" s="43"/>
      <c r="AD33" s="43"/>
      <c r="AE33" s="43"/>
    </row>
    <row r="34" spans="1:31" x14ac:dyDescent="0.25">
      <c r="A34" s="54"/>
      <c r="B34" s="52"/>
      <c r="C34" s="129" t="s">
        <v>71</v>
      </c>
      <c r="D34" s="90">
        <f t="shared" ref="D34:R34" si="0">SUM(D22:D33)</f>
        <v>0</v>
      </c>
      <c r="E34" s="91">
        <f t="shared" si="0"/>
        <v>0</v>
      </c>
      <c r="F34" s="91">
        <f t="shared" si="0"/>
        <v>0</v>
      </c>
      <c r="G34" s="91">
        <f t="shared" si="0"/>
        <v>0</v>
      </c>
      <c r="H34" s="91">
        <f t="shared" si="0"/>
        <v>0</v>
      </c>
      <c r="I34" s="91">
        <f t="shared" si="0"/>
        <v>0</v>
      </c>
      <c r="J34" s="91">
        <f t="shared" si="0"/>
        <v>0</v>
      </c>
      <c r="K34" s="91">
        <f t="shared" si="0"/>
        <v>0</v>
      </c>
      <c r="L34" s="91">
        <f t="shared" si="0"/>
        <v>0</v>
      </c>
      <c r="M34" s="91">
        <f t="shared" si="0"/>
        <v>0</v>
      </c>
      <c r="N34" s="91">
        <f t="shared" si="0"/>
        <v>0</v>
      </c>
      <c r="O34" s="91">
        <f t="shared" si="0"/>
        <v>0</v>
      </c>
      <c r="P34" s="91">
        <f t="shared" si="0"/>
        <v>0</v>
      </c>
      <c r="Q34" s="91">
        <f t="shared" si="0"/>
        <v>0</v>
      </c>
      <c r="R34" s="92">
        <f t="shared" si="0"/>
        <v>0</v>
      </c>
      <c r="S34" s="54"/>
      <c r="T34" s="43"/>
      <c r="U34" s="43"/>
      <c r="V34" s="43"/>
      <c r="W34" s="43"/>
      <c r="X34" s="43"/>
      <c r="Y34" s="43"/>
      <c r="Z34" s="43"/>
      <c r="AA34" s="43"/>
      <c r="AB34" s="43"/>
      <c r="AC34" s="43"/>
      <c r="AD34" s="43"/>
      <c r="AE34" s="43"/>
    </row>
    <row r="35" spans="1:31" ht="10.5" customHeight="1" x14ac:dyDescent="0.25">
      <c r="A35" s="54"/>
      <c r="B35" s="52"/>
      <c r="C35" s="57"/>
      <c r="D35" s="160"/>
      <c r="E35" s="160"/>
      <c r="F35" s="160"/>
      <c r="G35" s="160"/>
      <c r="H35" s="160"/>
      <c r="I35" s="160"/>
      <c r="J35" s="160"/>
      <c r="K35" s="160"/>
      <c r="L35" s="160"/>
      <c r="M35" s="160"/>
      <c r="N35" s="160"/>
      <c r="O35" s="160"/>
      <c r="P35" s="160"/>
      <c r="Q35" s="160"/>
      <c r="R35" s="160"/>
      <c r="S35" s="54"/>
      <c r="T35" s="43"/>
      <c r="U35" s="43"/>
      <c r="V35" s="43"/>
      <c r="W35" s="43"/>
      <c r="X35" s="43"/>
      <c r="Y35" s="43"/>
      <c r="Z35" s="43"/>
      <c r="AA35" s="43"/>
      <c r="AB35" s="43"/>
      <c r="AC35" s="43"/>
      <c r="AD35" s="43"/>
      <c r="AE35" s="43"/>
    </row>
    <row r="36" spans="1:31" ht="13.5" customHeight="1" x14ac:dyDescent="0.25">
      <c r="A36" s="54"/>
      <c r="B36" s="52"/>
      <c r="C36" s="159" t="s">
        <v>25</v>
      </c>
      <c r="D36" s="162" t="str">
        <f>'1 Total normalårsproduktion'!D38</f>
        <v>nej</v>
      </c>
      <c r="E36" s="162" t="str">
        <f>'1 Total normalårsproduktion'!E38</f>
        <v>nej</v>
      </c>
      <c r="F36" s="162" t="str">
        <f>'1 Total normalårsproduktion'!F38</f>
        <v>nej</v>
      </c>
      <c r="G36" s="162" t="str">
        <f>'1 Total normalårsproduktion'!G38</f>
        <v>nej</v>
      </c>
      <c r="H36" s="162" t="str">
        <f>'1 Total normalårsproduktion'!H38</f>
        <v>nej</v>
      </c>
      <c r="I36" s="162" t="str">
        <f>'1 Total normalårsproduktion'!I38</f>
        <v>nej</v>
      </c>
      <c r="J36" s="162" t="str">
        <f>'1 Total normalårsproduktion'!J38</f>
        <v>nej</v>
      </c>
      <c r="K36" s="162" t="str">
        <f>'1 Total normalårsproduktion'!K38</f>
        <v>nej</v>
      </c>
      <c r="L36" s="162" t="str">
        <f>'1 Total normalårsproduktion'!L38</f>
        <v>nej</v>
      </c>
      <c r="M36" s="162" t="str">
        <f>'1 Total normalårsproduktion'!M38</f>
        <v>nej</v>
      </c>
      <c r="N36" s="162" t="str">
        <f>'1 Total normalårsproduktion'!N38</f>
        <v>nej</v>
      </c>
      <c r="O36" s="162" t="str">
        <f>'1 Total normalårsproduktion'!O38</f>
        <v>nej</v>
      </c>
      <c r="P36" s="162" t="str">
        <f>'1 Total normalårsproduktion'!P38</f>
        <v>nej</v>
      </c>
      <c r="Q36" s="162" t="str">
        <f>'1 Total normalårsproduktion'!Q38</f>
        <v>nej</v>
      </c>
      <c r="R36" s="162" t="str">
        <f>'1 Total normalårsproduktion'!R38</f>
        <v>nej</v>
      </c>
      <c r="S36" s="161"/>
      <c r="T36" s="43"/>
      <c r="U36" s="43"/>
      <c r="V36" s="43"/>
      <c r="W36" s="43"/>
      <c r="X36" s="43"/>
      <c r="Y36" s="43"/>
      <c r="Z36" s="43"/>
      <c r="AA36" s="43"/>
      <c r="AB36" s="43"/>
      <c r="AC36" s="43"/>
      <c r="AD36" s="43"/>
      <c r="AE36" s="43"/>
    </row>
    <row r="37" spans="1:31" ht="10.5" customHeight="1" x14ac:dyDescent="0.25">
      <c r="A37" s="54"/>
      <c r="B37" s="52"/>
      <c r="C37" s="57"/>
      <c r="D37" s="43"/>
      <c r="E37" s="43"/>
      <c r="F37" s="43"/>
      <c r="G37" s="43"/>
      <c r="H37" s="43"/>
      <c r="I37" s="43"/>
      <c r="J37" s="43"/>
      <c r="K37" s="43"/>
      <c r="L37" s="43"/>
      <c r="M37" s="43"/>
      <c r="N37" s="43"/>
      <c r="O37" s="43"/>
      <c r="P37" s="43"/>
      <c r="Q37" s="43"/>
      <c r="R37" s="43"/>
      <c r="S37" s="54"/>
      <c r="T37" s="43"/>
      <c r="U37" s="43"/>
      <c r="V37" s="43"/>
      <c r="W37" s="43"/>
      <c r="X37" s="43"/>
      <c r="Y37" s="43"/>
      <c r="Z37" s="43"/>
      <c r="AA37" s="43"/>
      <c r="AB37" s="43"/>
      <c r="AC37" s="43"/>
      <c r="AD37" s="43"/>
      <c r="AE37" s="43"/>
    </row>
    <row r="38" spans="1:31" ht="30" x14ac:dyDescent="0.25">
      <c r="A38" s="54"/>
      <c r="B38" s="52"/>
      <c r="C38" s="48" t="s">
        <v>109</v>
      </c>
      <c r="D38" s="93">
        <f>((SUM('5. Beräkningar'!A13:O13))/'5. Beräkningar'!D17)/1000</f>
        <v>0</v>
      </c>
      <c r="E38" s="94" t="s">
        <v>102</v>
      </c>
      <c r="F38" s="43"/>
      <c r="G38" s="43"/>
      <c r="H38" s="43"/>
      <c r="I38" s="43"/>
      <c r="J38" s="57"/>
      <c r="K38" s="43"/>
      <c r="L38" s="43"/>
      <c r="M38" s="43"/>
      <c r="N38" s="43"/>
      <c r="O38" s="43"/>
      <c r="P38" s="43"/>
      <c r="Q38" s="43"/>
      <c r="R38" s="43"/>
      <c r="S38" s="54"/>
      <c r="T38" s="43"/>
      <c r="U38" s="43"/>
      <c r="V38" s="43"/>
      <c r="W38" s="43"/>
      <c r="X38" s="43"/>
      <c r="Y38" s="43"/>
      <c r="Z38" s="43"/>
      <c r="AA38" s="43"/>
      <c r="AB38" s="43"/>
      <c r="AC38" s="43"/>
      <c r="AD38" s="43"/>
      <c r="AE38" s="43"/>
    </row>
    <row r="39" spans="1:31" ht="16.5" customHeight="1" x14ac:dyDescent="0.25">
      <c r="A39" s="54"/>
      <c r="B39" s="43"/>
      <c r="C39" s="43"/>
      <c r="D39" s="70"/>
      <c r="E39" s="43"/>
      <c r="F39" s="43"/>
      <c r="G39" s="43"/>
      <c r="H39" s="43"/>
      <c r="I39" s="43"/>
      <c r="J39" s="43"/>
      <c r="K39" s="43"/>
      <c r="L39" s="43"/>
      <c r="M39" s="43"/>
      <c r="N39" s="43"/>
      <c r="O39" s="43"/>
      <c r="P39" s="43"/>
      <c r="Q39" s="43"/>
      <c r="R39" s="43"/>
      <c r="S39" s="54"/>
      <c r="T39" s="43"/>
      <c r="U39" s="43"/>
      <c r="V39" s="43"/>
      <c r="W39" s="43"/>
      <c r="X39" s="43"/>
      <c r="Y39" s="43"/>
      <c r="Z39" s="43"/>
      <c r="AA39" s="43"/>
      <c r="AB39" s="43"/>
      <c r="AC39" s="43"/>
      <c r="AD39" s="43"/>
      <c r="AE39" s="43"/>
    </row>
    <row r="40" spans="1:31" ht="15.75" customHeight="1" x14ac:dyDescent="0.25">
      <c r="A40" s="54"/>
      <c r="B40" s="52"/>
      <c r="C40" s="169" t="s">
        <v>110</v>
      </c>
      <c r="D40" s="170">
        <f>AVERAGE(P34:R34)</f>
        <v>0</v>
      </c>
      <c r="E40" s="172" t="s">
        <v>54</v>
      </c>
      <c r="F40" s="43"/>
      <c r="G40" s="43"/>
      <c r="H40" s="43"/>
      <c r="I40" s="43"/>
      <c r="J40" s="43"/>
      <c r="K40" s="43"/>
      <c r="L40" s="43"/>
      <c r="M40" s="43"/>
      <c r="N40" s="43"/>
      <c r="O40" s="43"/>
      <c r="P40" s="43"/>
      <c r="Q40" s="43"/>
      <c r="R40" s="43"/>
      <c r="S40" s="54"/>
      <c r="T40" s="43"/>
      <c r="U40" s="43"/>
      <c r="V40" s="43"/>
      <c r="W40" s="43"/>
      <c r="X40" s="43"/>
      <c r="Y40" s="43"/>
      <c r="Z40" s="43"/>
      <c r="AA40" s="43"/>
      <c r="AB40" s="43"/>
      <c r="AC40" s="43"/>
      <c r="AD40" s="43"/>
      <c r="AE40" s="43"/>
    </row>
    <row r="41" spans="1:31" x14ac:dyDescent="0.25">
      <c r="A41" s="54"/>
      <c r="B41" s="52"/>
      <c r="C41" s="169"/>
      <c r="D41" s="171"/>
      <c r="E41" s="172"/>
      <c r="F41" s="43"/>
      <c r="G41" s="43"/>
      <c r="H41" s="43"/>
      <c r="I41" s="43"/>
      <c r="J41" s="43"/>
      <c r="K41" s="43"/>
      <c r="L41" s="43"/>
      <c r="M41" s="43"/>
      <c r="N41" s="43"/>
      <c r="O41" s="43"/>
      <c r="P41" s="43"/>
      <c r="Q41" s="43"/>
      <c r="R41" s="43"/>
      <c r="S41" s="54"/>
      <c r="T41" s="43"/>
      <c r="U41" s="43"/>
      <c r="V41" s="43"/>
      <c r="W41" s="43"/>
      <c r="X41" s="43"/>
      <c r="Y41" s="43"/>
      <c r="Z41" s="43"/>
      <c r="AA41" s="43"/>
      <c r="AB41" s="43"/>
      <c r="AC41" s="43"/>
      <c r="AD41" s="43"/>
      <c r="AE41" s="43"/>
    </row>
    <row r="42" spans="1:31" ht="15.75" thickBot="1" x14ac:dyDescent="0.3">
      <c r="A42" s="43"/>
      <c r="B42" s="58"/>
      <c r="C42" s="59"/>
      <c r="D42" s="59"/>
      <c r="E42" s="59"/>
      <c r="F42" s="59"/>
      <c r="G42" s="59"/>
      <c r="H42" s="59"/>
      <c r="I42" s="59"/>
      <c r="J42" s="59"/>
      <c r="K42" s="59"/>
      <c r="L42" s="59"/>
      <c r="M42" s="59"/>
      <c r="N42" s="59"/>
      <c r="O42" s="59"/>
      <c r="P42" s="59"/>
      <c r="Q42" s="59"/>
      <c r="R42" s="59"/>
      <c r="S42" s="60"/>
      <c r="T42" s="52"/>
      <c r="U42" s="43"/>
      <c r="V42" s="43"/>
      <c r="W42" s="43"/>
      <c r="X42" s="43"/>
      <c r="Y42" s="43"/>
      <c r="Z42" s="43"/>
      <c r="AA42" s="43"/>
      <c r="AB42" s="43"/>
      <c r="AC42" s="43"/>
      <c r="AD42" s="43"/>
      <c r="AE42" s="43"/>
    </row>
    <row r="43" spans="1:31" x14ac:dyDescent="0.25">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row>
    <row r="44" spans="1:31" x14ac:dyDescent="0.25">
      <c r="A44" s="43"/>
      <c r="B44" s="43"/>
      <c r="C44" s="43"/>
      <c r="D44" s="43"/>
      <c r="E44" s="43"/>
      <c r="F44" s="43"/>
      <c r="G44" s="43"/>
      <c r="H44" s="43"/>
      <c r="I44" s="43"/>
      <c r="J44" s="43"/>
      <c r="K44" s="43"/>
      <c r="L44" s="43"/>
      <c r="M44" s="43"/>
      <c r="P44" s="43"/>
      <c r="Q44" s="43"/>
      <c r="R44" s="43"/>
      <c r="S44" s="43"/>
      <c r="T44" s="43"/>
      <c r="U44" s="43"/>
      <c r="V44" s="43"/>
      <c r="W44" s="43"/>
      <c r="X44" s="43"/>
      <c r="Y44" s="43"/>
      <c r="Z44" s="43"/>
      <c r="AA44" s="43"/>
      <c r="AB44" s="43"/>
      <c r="AC44" s="43"/>
      <c r="AD44" s="43"/>
      <c r="AE44" s="43"/>
    </row>
    <row r="45" spans="1:31" x14ac:dyDescent="0.25">
      <c r="A45" s="43"/>
      <c r="B45" s="43"/>
      <c r="C45" s="43"/>
      <c r="D45" s="43"/>
      <c r="E45" s="43"/>
      <c r="F45" s="43"/>
      <c r="G45" s="43"/>
      <c r="H45" s="43"/>
      <c r="I45" s="43"/>
      <c r="J45" s="43"/>
      <c r="K45" s="43"/>
      <c r="L45" s="43"/>
      <c r="P45" s="43"/>
      <c r="Q45" s="43"/>
      <c r="R45" s="43"/>
      <c r="S45" s="43"/>
      <c r="T45" s="43"/>
      <c r="U45" s="43"/>
      <c r="V45" s="43"/>
      <c r="W45" s="43"/>
      <c r="X45" s="43"/>
      <c r="Y45" s="43"/>
      <c r="Z45" s="43"/>
      <c r="AA45" s="43"/>
      <c r="AB45" s="43"/>
      <c r="AC45" s="43"/>
      <c r="AD45" s="43"/>
      <c r="AE45" s="43"/>
    </row>
    <row r="46" spans="1:31" x14ac:dyDescent="0.25">
      <c r="A46" s="43"/>
      <c r="B46" s="43"/>
      <c r="C46" s="43"/>
      <c r="D46" s="43"/>
      <c r="E46" s="43"/>
      <c r="F46" s="43"/>
      <c r="G46" s="43"/>
      <c r="H46" s="43"/>
      <c r="I46" s="43"/>
      <c r="J46" s="43"/>
      <c r="K46" s="43"/>
      <c r="L46" s="43"/>
      <c r="P46" s="43"/>
      <c r="Q46" s="43"/>
      <c r="R46" s="43"/>
      <c r="S46" s="43"/>
      <c r="T46" s="43"/>
      <c r="U46" s="43"/>
      <c r="V46" s="43"/>
      <c r="W46" s="43"/>
      <c r="X46" s="43"/>
      <c r="Y46" s="43"/>
      <c r="Z46" s="43"/>
      <c r="AA46" s="43"/>
      <c r="AB46" s="43"/>
      <c r="AC46" s="43"/>
      <c r="AD46" s="43"/>
      <c r="AE46" s="43"/>
    </row>
    <row r="47" spans="1:31" x14ac:dyDescent="0.25">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row>
    <row r="48" spans="1:31" x14ac:dyDescent="0.25">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row>
    <row r="49" spans="1:31" x14ac:dyDescent="0.25">
      <c r="A49" s="43"/>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row>
    <row r="50" spans="1:31" x14ac:dyDescent="0.25">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row>
    <row r="51" spans="1:31" x14ac:dyDescent="0.25">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row>
    <row r="52" spans="1:31" x14ac:dyDescent="0.25">
      <c r="A52" s="43"/>
      <c r="B52" s="43"/>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row>
    <row r="53" spans="1:31" x14ac:dyDescent="0.25">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row>
    <row r="54" spans="1:31" x14ac:dyDescent="0.25">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row>
    <row r="55" spans="1:31" x14ac:dyDescent="0.25">
      <c r="A55" s="43"/>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row>
    <row r="56" spans="1:31" x14ac:dyDescent="0.25">
      <c r="A56" s="43"/>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row>
    <row r="57" spans="1:31" x14ac:dyDescent="0.25">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row>
    <row r="58" spans="1:31" x14ac:dyDescent="0.25">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row>
    <row r="59" spans="1:31" x14ac:dyDescent="0.25">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row>
    <row r="60" spans="1:31" x14ac:dyDescent="0.25">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row>
    <row r="61" spans="1:31" x14ac:dyDescent="0.25">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row>
    <row r="62" spans="1:31" x14ac:dyDescent="0.25">
      <c r="C62" s="43"/>
      <c r="D62" s="43"/>
      <c r="E62" s="43"/>
      <c r="F62" s="43"/>
      <c r="G62" s="43"/>
      <c r="H62" s="43"/>
      <c r="I62" s="43"/>
      <c r="J62" s="43"/>
      <c r="K62" s="43"/>
      <c r="L62" s="43"/>
      <c r="M62" s="43"/>
      <c r="N62" s="43"/>
      <c r="O62" s="43"/>
      <c r="P62" s="43"/>
      <c r="Q62" s="43"/>
      <c r="R62" s="43"/>
      <c r="U62" s="43"/>
      <c r="V62" s="43"/>
      <c r="W62" s="43"/>
      <c r="X62" s="43"/>
      <c r="Y62" s="43"/>
      <c r="Z62" s="43"/>
      <c r="AA62" s="43"/>
      <c r="AB62" s="43"/>
      <c r="AC62" s="43"/>
      <c r="AD62" s="43"/>
      <c r="AE62" s="43"/>
    </row>
    <row r="63" spans="1:31" x14ac:dyDescent="0.25">
      <c r="U63" s="43"/>
      <c r="V63" s="43"/>
      <c r="W63" s="43"/>
      <c r="X63" s="43"/>
      <c r="Y63" s="43"/>
      <c r="Z63" s="43"/>
      <c r="AA63" s="43"/>
      <c r="AB63" s="43"/>
      <c r="AC63" s="43"/>
      <c r="AD63" s="43"/>
      <c r="AE63" s="43"/>
    </row>
    <row r="64" spans="1:31" x14ac:dyDescent="0.25">
      <c r="U64" s="43"/>
      <c r="V64" s="43"/>
      <c r="W64" s="43"/>
      <c r="X64" s="43"/>
      <c r="Y64" s="43"/>
      <c r="Z64" s="43"/>
      <c r="AA64" s="43"/>
      <c r="AB64" s="43"/>
      <c r="AC64" s="43"/>
      <c r="AD64" s="43"/>
      <c r="AE64" s="43"/>
    </row>
  </sheetData>
  <sheetProtection algorithmName="SHA-512" hashValue="tXIpWHT/3j+zjwGe009c2hFOp+AxINYc5eNHOX91bz0lCorMtyFGrIDzd6hAdP+Z5snSfL4YeGuDJbI3mE8BJA==" saltValue="XU5Ey2GJCHk3qv/RsDw5CQ==" spinCount="100000" sheet="1" objects="1" scenarios="1"/>
  <mergeCells count="3">
    <mergeCell ref="C40:C41"/>
    <mergeCell ref="D40:D41"/>
    <mergeCell ref="E40:E41"/>
  </mergeCells>
  <conditionalFormatting sqref="D36:R36">
    <cfRule type="containsText" dxfId="4" priority="1" operator="containsText" text="a">
      <formula>NOT(ISERROR(SEARCH("a",D36)))</formula>
    </cfRule>
  </conditionalFormatting>
  <hyperlinks>
    <hyperlink ref="C16" r:id="rId1" xr:uid="{E3054A82-F53C-40F9-92D8-5973FC7D042E}"/>
  </hyperlinks>
  <pageMargins left="0.7" right="0.7" top="0.75" bottom="0.75" header="0.3" footer="0.3"/>
  <pageSetup paperSize="9" scale="35" orientation="portrait" r:id="rId2"/>
  <drawing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BD92F-9F00-4890-9C80-E28D2F9ADAF5}">
  <sheetPr>
    <tabColor rgb="FFFFC000"/>
  </sheetPr>
  <dimension ref="A2:P50"/>
  <sheetViews>
    <sheetView topLeftCell="A16" zoomScaleNormal="100" workbookViewId="0">
      <selection activeCell="E19" sqref="E19"/>
    </sheetView>
  </sheetViews>
  <sheetFormatPr defaultRowHeight="15" x14ac:dyDescent="0.25"/>
  <cols>
    <col min="1" max="1" width="27.7109375" customWidth="1"/>
    <col min="2" max="2" width="13.140625" customWidth="1"/>
    <col min="4" max="4" width="11.42578125" customWidth="1"/>
    <col min="8" max="8" width="12.42578125" customWidth="1"/>
    <col min="12" max="12" width="13" customWidth="1"/>
  </cols>
  <sheetData>
    <row r="2" spans="1:16" ht="61.5" x14ac:dyDescent="0.9">
      <c r="A2" s="36" t="s">
        <v>28</v>
      </c>
    </row>
    <row r="5" spans="1:16" ht="26.25" x14ac:dyDescent="0.4">
      <c r="A5" s="31" t="s">
        <v>22</v>
      </c>
      <c r="D5" s="32">
        <f>'1 Total normalårsproduktion'!D9</f>
        <v>2025</v>
      </c>
    </row>
    <row r="6" spans="1:16" ht="26.25" x14ac:dyDescent="0.4">
      <c r="A6" s="31"/>
      <c r="D6" s="33"/>
    </row>
    <row r="7" spans="1:16" ht="21" x14ac:dyDescent="0.35">
      <c r="A7" s="34" t="s">
        <v>23</v>
      </c>
      <c r="D7" s="33"/>
    </row>
    <row r="9" spans="1:16" x14ac:dyDescent="0.25">
      <c r="A9" s="6"/>
      <c r="B9" s="8">
        <f>$D$5-15</f>
        <v>2010</v>
      </c>
      <c r="C9" s="7">
        <f>$D$5-14</f>
        <v>2011</v>
      </c>
      <c r="D9" s="7">
        <f>$D$5-13</f>
        <v>2012</v>
      </c>
      <c r="E9" s="7">
        <f>$D$5-12</f>
        <v>2013</v>
      </c>
      <c r="F9" s="7">
        <f>$D$5-11</f>
        <v>2014</v>
      </c>
      <c r="G9" s="7">
        <f>$D$5-10</f>
        <v>2015</v>
      </c>
      <c r="H9" s="7">
        <f>$D$5-9</f>
        <v>2016</v>
      </c>
      <c r="I9" s="7">
        <f>$D$5-8</f>
        <v>2017</v>
      </c>
      <c r="J9" s="7">
        <f>$D$5-7</f>
        <v>2018</v>
      </c>
      <c r="K9" s="7">
        <f>$D$5-6</f>
        <v>2019</v>
      </c>
      <c r="L9" s="7">
        <f>$D$5-5</f>
        <v>2020</v>
      </c>
      <c r="M9" s="7">
        <f>$D$5-4</f>
        <v>2021</v>
      </c>
      <c r="N9" s="7">
        <f>$D$5-3</f>
        <v>2022</v>
      </c>
      <c r="O9" s="7">
        <f>$D$5-2</f>
        <v>2023</v>
      </c>
      <c r="P9" s="9">
        <f>$D$5-1</f>
        <v>2024</v>
      </c>
    </row>
    <row r="10" spans="1:16" x14ac:dyDescent="0.25">
      <c r="A10" s="1" t="s">
        <v>0</v>
      </c>
      <c r="B10" s="12">
        <v>123.45</v>
      </c>
      <c r="C10" s="12">
        <v>123.45</v>
      </c>
      <c r="D10" s="12">
        <v>123.45</v>
      </c>
      <c r="E10" s="12">
        <v>123.45</v>
      </c>
      <c r="F10" s="12">
        <v>123.45</v>
      </c>
      <c r="G10" s="12">
        <v>123.45</v>
      </c>
      <c r="H10" s="12">
        <v>123.45</v>
      </c>
      <c r="I10" s="12">
        <v>123.45</v>
      </c>
      <c r="J10" s="12">
        <v>123.45</v>
      </c>
      <c r="K10" s="12">
        <v>123.45</v>
      </c>
      <c r="L10" s="12">
        <v>123.45</v>
      </c>
      <c r="M10" s="12">
        <v>123.45</v>
      </c>
      <c r="N10" s="12">
        <v>123.45</v>
      </c>
      <c r="O10" s="12">
        <v>0</v>
      </c>
      <c r="P10" s="39">
        <v>123.45</v>
      </c>
    </row>
    <row r="11" spans="1:16" x14ac:dyDescent="0.25">
      <c r="A11" s="2" t="s">
        <v>1</v>
      </c>
      <c r="B11" s="14">
        <v>123.45</v>
      </c>
      <c r="C11" s="14">
        <v>123.45</v>
      </c>
      <c r="D11" s="14">
        <v>123.45</v>
      </c>
      <c r="E11" s="14">
        <v>123.45</v>
      </c>
      <c r="F11" s="14">
        <v>123.45</v>
      </c>
      <c r="G11" s="14">
        <v>123.45</v>
      </c>
      <c r="H11" s="14">
        <v>123.45</v>
      </c>
      <c r="I11" s="14">
        <v>123.45</v>
      </c>
      <c r="J11" s="14">
        <v>123.45</v>
      </c>
      <c r="K11" s="14">
        <v>123.45</v>
      </c>
      <c r="L11" s="14">
        <v>123.45</v>
      </c>
      <c r="M11" s="14">
        <v>123.45</v>
      </c>
      <c r="N11" s="14">
        <v>123.45</v>
      </c>
      <c r="O11" s="14">
        <v>0</v>
      </c>
      <c r="P11" s="15">
        <v>123.45</v>
      </c>
    </row>
    <row r="12" spans="1:16" x14ac:dyDescent="0.25">
      <c r="A12" s="1" t="s">
        <v>2</v>
      </c>
      <c r="B12" s="12">
        <v>123.45</v>
      </c>
      <c r="C12" s="12">
        <v>123.45</v>
      </c>
      <c r="D12" s="12">
        <v>123.45</v>
      </c>
      <c r="E12" s="12">
        <v>123.45</v>
      </c>
      <c r="F12" s="12">
        <v>123.45</v>
      </c>
      <c r="G12" s="12">
        <v>123.45</v>
      </c>
      <c r="H12" s="12">
        <v>123.45</v>
      </c>
      <c r="I12" s="12">
        <v>123.45</v>
      </c>
      <c r="J12" s="12">
        <v>123.45</v>
      </c>
      <c r="K12" s="12">
        <v>123.45</v>
      </c>
      <c r="L12" s="12">
        <v>123.45</v>
      </c>
      <c r="M12" s="12">
        <v>123.45</v>
      </c>
      <c r="N12" s="12">
        <v>123.45</v>
      </c>
      <c r="O12" s="12">
        <v>0</v>
      </c>
      <c r="P12" s="13">
        <v>123.45</v>
      </c>
    </row>
    <row r="13" spans="1:16" x14ac:dyDescent="0.25">
      <c r="A13" s="2" t="s">
        <v>3</v>
      </c>
      <c r="B13" s="14">
        <v>123.45</v>
      </c>
      <c r="C13" s="14">
        <v>123.45</v>
      </c>
      <c r="D13" s="14">
        <v>123.45</v>
      </c>
      <c r="E13" s="14">
        <v>123.45</v>
      </c>
      <c r="F13" s="14">
        <v>123.45</v>
      </c>
      <c r="G13" s="14">
        <v>123.45</v>
      </c>
      <c r="H13" s="14">
        <v>123.45</v>
      </c>
      <c r="I13" s="14">
        <v>123.45</v>
      </c>
      <c r="J13" s="14">
        <v>123.45</v>
      </c>
      <c r="K13" s="14">
        <v>123.45</v>
      </c>
      <c r="L13" s="14">
        <v>123.45</v>
      </c>
      <c r="M13" s="14">
        <v>123.45</v>
      </c>
      <c r="N13" s="14">
        <v>123.45</v>
      </c>
      <c r="O13" s="14">
        <v>0</v>
      </c>
      <c r="P13" s="15">
        <v>123.45</v>
      </c>
    </row>
    <row r="14" spans="1:16" x14ac:dyDescent="0.25">
      <c r="A14" s="1" t="s">
        <v>4</v>
      </c>
      <c r="B14" s="12">
        <v>123.45</v>
      </c>
      <c r="C14" s="12">
        <v>123.45</v>
      </c>
      <c r="D14" s="12">
        <v>123.45</v>
      </c>
      <c r="E14" s="12">
        <v>123.45</v>
      </c>
      <c r="F14" s="12">
        <v>123.45</v>
      </c>
      <c r="G14" s="12">
        <v>123.45</v>
      </c>
      <c r="H14" s="12">
        <v>123.45</v>
      </c>
      <c r="I14" s="12">
        <v>123.45</v>
      </c>
      <c r="J14" s="12">
        <v>123.45</v>
      </c>
      <c r="K14" s="12">
        <v>123.45</v>
      </c>
      <c r="L14" s="12">
        <v>123.45</v>
      </c>
      <c r="M14" s="12">
        <v>123.45</v>
      </c>
      <c r="N14" s="12">
        <v>123.45</v>
      </c>
      <c r="O14" s="12">
        <v>0</v>
      </c>
      <c r="P14" s="13">
        <v>123.45</v>
      </c>
    </row>
    <row r="15" spans="1:16" x14ac:dyDescent="0.25">
      <c r="A15" s="2" t="s">
        <v>5</v>
      </c>
      <c r="B15" s="14">
        <v>123.45</v>
      </c>
      <c r="C15" s="14">
        <v>123.45</v>
      </c>
      <c r="D15" s="14">
        <v>123.45</v>
      </c>
      <c r="E15" s="14">
        <v>123.45</v>
      </c>
      <c r="F15" s="14">
        <v>123.45</v>
      </c>
      <c r="G15" s="14">
        <v>123.45</v>
      </c>
      <c r="H15" s="14">
        <v>123.45</v>
      </c>
      <c r="I15" s="14">
        <v>123.45</v>
      </c>
      <c r="J15" s="14">
        <v>123.45</v>
      </c>
      <c r="K15" s="14">
        <v>123.45</v>
      </c>
      <c r="L15" s="14">
        <v>123.45</v>
      </c>
      <c r="M15" s="14">
        <v>123.45</v>
      </c>
      <c r="N15" s="14">
        <v>123.45</v>
      </c>
      <c r="O15" s="14">
        <v>0</v>
      </c>
      <c r="P15" s="15">
        <v>123.45</v>
      </c>
    </row>
    <row r="16" spans="1:16" x14ac:dyDescent="0.25">
      <c r="A16" s="1" t="s">
        <v>6</v>
      </c>
      <c r="B16" s="12">
        <v>123.45</v>
      </c>
      <c r="C16" s="12">
        <v>123.45</v>
      </c>
      <c r="D16" s="12">
        <v>123.45</v>
      </c>
      <c r="E16" s="12">
        <v>123.45</v>
      </c>
      <c r="F16" s="12">
        <v>123.45</v>
      </c>
      <c r="G16" s="12">
        <v>123.45</v>
      </c>
      <c r="H16" s="12">
        <v>123.45</v>
      </c>
      <c r="I16" s="12">
        <v>123.45</v>
      </c>
      <c r="J16" s="12">
        <v>123.45</v>
      </c>
      <c r="K16" s="12">
        <v>123.45</v>
      </c>
      <c r="L16" s="12">
        <v>123.45</v>
      </c>
      <c r="M16" s="12">
        <v>123.45</v>
      </c>
      <c r="N16" s="12">
        <v>123.45</v>
      </c>
      <c r="O16" s="12">
        <v>0</v>
      </c>
      <c r="P16" s="13">
        <v>123.45</v>
      </c>
    </row>
    <row r="17" spans="1:16" x14ac:dyDescent="0.25">
      <c r="A17" s="2" t="s">
        <v>7</v>
      </c>
      <c r="B17" s="14">
        <v>123.45</v>
      </c>
      <c r="C17" s="14">
        <v>123.45</v>
      </c>
      <c r="D17" s="14">
        <v>123.45</v>
      </c>
      <c r="E17" s="14">
        <v>123.45</v>
      </c>
      <c r="F17" s="14">
        <v>123.45</v>
      </c>
      <c r="G17" s="14">
        <v>123.45</v>
      </c>
      <c r="H17" s="14">
        <v>123.45</v>
      </c>
      <c r="I17" s="14">
        <v>123.45</v>
      </c>
      <c r="J17" s="14">
        <v>123.45</v>
      </c>
      <c r="K17" s="14">
        <v>123.45</v>
      </c>
      <c r="L17" s="14">
        <v>123.45</v>
      </c>
      <c r="M17" s="14">
        <v>123.45</v>
      </c>
      <c r="N17" s="14">
        <v>123.45</v>
      </c>
      <c r="O17" s="14">
        <v>0</v>
      </c>
      <c r="P17" s="15">
        <v>123.45</v>
      </c>
    </row>
    <row r="18" spans="1:16" x14ac:dyDescent="0.25">
      <c r="A18" s="1" t="s">
        <v>8</v>
      </c>
      <c r="B18" s="12">
        <v>123.45</v>
      </c>
      <c r="C18" s="12">
        <v>123.45</v>
      </c>
      <c r="D18" s="12">
        <v>123.45</v>
      </c>
      <c r="E18" s="12">
        <v>123.45</v>
      </c>
      <c r="F18" s="12">
        <v>123.45</v>
      </c>
      <c r="G18" s="12">
        <v>123.45</v>
      </c>
      <c r="H18" s="12">
        <v>123.45</v>
      </c>
      <c r="I18" s="12">
        <v>123.45</v>
      </c>
      <c r="J18" s="12">
        <v>123.45</v>
      </c>
      <c r="K18" s="12">
        <v>123.45</v>
      </c>
      <c r="L18" s="12">
        <v>123.45</v>
      </c>
      <c r="M18" s="12">
        <v>123.45</v>
      </c>
      <c r="N18" s="12">
        <v>123.45</v>
      </c>
      <c r="O18" s="12">
        <v>0</v>
      </c>
      <c r="P18" s="13">
        <v>123.45</v>
      </c>
    </row>
    <row r="19" spans="1:16" x14ac:dyDescent="0.25">
      <c r="A19" s="2" t="s">
        <v>9</v>
      </c>
      <c r="B19" s="14">
        <v>123.45</v>
      </c>
      <c r="C19" s="14">
        <v>123.45</v>
      </c>
      <c r="D19" s="14">
        <v>123.45</v>
      </c>
      <c r="E19" s="14">
        <v>123.45</v>
      </c>
      <c r="F19" s="14">
        <v>123.45</v>
      </c>
      <c r="G19" s="14">
        <v>123.45</v>
      </c>
      <c r="H19" s="14">
        <v>123.45</v>
      </c>
      <c r="I19" s="14">
        <v>123.45</v>
      </c>
      <c r="J19" s="14">
        <v>123.45</v>
      </c>
      <c r="K19" s="14">
        <v>123.45</v>
      </c>
      <c r="L19" s="14">
        <v>123.45</v>
      </c>
      <c r="M19" s="14">
        <v>123.45</v>
      </c>
      <c r="N19" s="14">
        <v>123.45</v>
      </c>
      <c r="O19" s="14">
        <v>0</v>
      </c>
      <c r="P19" s="15">
        <v>123.45</v>
      </c>
    </row>
    <row r="20" spans="1:16" x14ac:dyDescent="0.25">
      <c r="A20" s="1" t="s">
        <v>10</v>
      </c>
      <c r="B20" s="12">
        <v>123.45</v>
      </c>
      <c r="C20" s="12">
        <v>123.45</v>
      </c>
      <c r="D20" s="12">
        <v>123.45</v>
      </c>
      <c r="E20" s="12">
        <v>123.45</v>
      </c>
      <c r="F20" s="12">
        <v>123.45</v>
      </c>
      <c r="G20" s="12">
        <v>123.45</v>
      </c>
      <c r="H20" s="12">
        <v>123.45</v>
      </c>
      <c r="I20" s="12">
        <v>123.45</v>
      </c>
      <c r="J20" s="12">
        <v>123.45</v>
      </c>
      <c r="K20" s="12">
        <v>123.45</v>
      </c>
      <c r="L20" s="12">
        <v>123.45</v>
      </c>
      <c r="M20" s="12">
        <v>123.45</v>
      </c>
      <c r="N20" s="12">
        <v>123.45</v>
      </c>
      <c r="O20" s="12">
        <v>0</v>
      </c>
      <c r="P20" s="13">
        <v>123.45</v>
      </c>
    </row>
    <row r="21" spans="1:16" x14ac:dyDescent="0.25">
      <c r="A21" s="3" t="s">
        <v>11</v>
      </c>
      <c r="B21" s="14">
        <v>123.45</v>
      </c>
      <c r="C21" s="14">
        <v>123.45</v>
      </c>
      <c r="D21" s="14">
        <v>123.45</v>
      </c>
      <c r="E21" s="14">
        <v>123.45</v>
      </c>
      <c r="F21" s="14">
        <v>123.45</v>
      </c>
      <c r="G21" s="14">
        <v>123.45</v>
      </c>
      <c r="H21" s="14">
        <v>123.45</v>
      </c>
      <c r="I21" s="14">
        <v>123.45</v>
      </c>
      <c r="J21" s="14">
        <v>123.45</v>
      </c>
      <c r="K21" s="14">
        <v>123.45</v>
      </c>
      <c r="L21" s="14">
        <v>123.45</v>
      </c>
      <c r="M21" s="14">
        <v>123.45</v>
      </c>
      <c r="N21" s="14">
        <v>123.45</v>
      </c>
      <c r="O21" s="14">
        <v>0</v>
      </c>
      <c r="P21" s="16">
        <v>123.45</v>
      </c>
    </row>
    <row r="22" spans="1:16" x14ac:dyDescent="0.25">
      <c r="A22" s="10" t="s">
        <v>29</v>
      </c>
      <c r="B22" s="37">
        <v>0</v>
      </c>
      <c r="C22" s="38">
        <v>0</v>
      </c>
      <c r="D22" s="38">
        <v>0</v>
      </c>
      <c r="E22" s="38">
        <v>0</v>
      </c>
      <c r="F22" s="38">
        <v>0</v>
      </c>
      <c r="G22" s="38">
        <v>0</v>
      </c>
      <c r="H22" s="38">
        <v>0</v>
      </c>
      <c r="I22" s="38">
        <v>0</v>
      </c>
      <c r="J22" s="38">
        <v>0</v>
      </c>
      <c r="K22" s="38">
        <v>0</v>
      </c>
      <c r="L22" s="38">
        <v>0</v>
      </c>
      <c r="M22" s="38">
        <v>0</v>
      </c>
      <c r="N22" s="38">
        <v>0</v>
      </c>
      <c r="O22" s="38">
        <v>0</v>
      </c>
      <c r="P22" s="40">
        <v>0</v>
      </c>
    </row>
    <row r="23" spans="1:16" x14ac:dyDescent="0.25">
      <c r="A23" s="41" t="s">
        <v>26</v>
      </c>
      <c r="B23" s="17">
        <f>SUM(B10:B22)</f>
        <v>1481.4000000000003</v>
      </c>
      <c r="C23" s="17">
        <f t="shared" ref="C23:P23" si="0">SUM(C10:C22)</f>
        <v>1481.4000000000003</v>
      </c>
      <c r="D23" s="17">
        <f t="shared" si="0"/>
        <v>1481.4000000000003</v>
      </c>
      <c r="E23" s="17">
        <f t="shared" si="0"/>
        <v>1481.4000000000003</v>
      </c>
      <c r="F23" s="17">
        <f t="shared" si="0"/>
        <v>1481.4000000000003</v>
      </c>
      <c r="G23" s="17">
        <f t="shared" si="0"/>
        <v>1481.4000000000003</v>
      </c>
      <c r="H23" s="17">
        <f t="shared" si="0"/>
        <v>1481.4000000000003</v>
      </c>
      <c r="I23" s="17">
        <f t="shared" si="0"/>
        <v>1481.4000000000003</v>
      </c>
      <c r="J23" s="17">
        <f t="shared" si="0"/>
        <v>1481.4000000000003</v>
      </c>
      <c r="K23" s="17">
        <f t="shared" si="0"/>
        <v>1481.4000000000003</v>
      </c>
      <c r="L23" s="17">
        <f t="shared" si="0"/>
        <v>1481.4000000000003</v>
      </c>
      <c r="M23" s="17">
        <f t="shared" si="0"/>
        <v>1481.4000000000003</v>
      </c>
      <c r="N23" s="17">
        <f t="shared" si="0"/>
        <v>1481.4000000000003</v>
      </c>
      <c r="O23" s="17">
        <f t="shared" si="0"/>
        <v>0</v>
      </c>
      <c r="P23" s="17">
        <f t="shared" si="0"/>
        <v>1481.4000000000003</v>
      </c>
    </row>
    <row r="24" spans="1:16" x14ac:dyDescent="0.25">
      <c r="A24" s="4"/>
    </row>
    <row r="25" spans="1:16" x14ac:dyDescent="0.25">
      <c r="A25" s="4" t="s">
        <v>25</v>
      </c>
      <c r="B25" s="42" t="s">
        <v>16</v>
      </c>
      <c r="C25" s="42" t="s">
        <v>16</v>
      </c>
      <c r="D25" s="42" t="s">
        <v>16</v>
      </c>
      <c r="E25" s="42" t="s">
        <v>16</v>
      </c>
      <c r="F25" s="42" t="s">
        <v>16</v>
      </c>
      <c r="G25" s="42" t="s">
        <v>16</v>
      </c>
      <c r="H25" s="42" t="s">
        <v>16</v>
      </c>
      <c r="I25" s="42" t="s">
        <v>16</v>
      </c>
      <c r="J25" s="42" t="s">
        <v>16</v>
      </c>
      <c r="K25" s="42" t="s">
        <v>16</v>
      </c>
      <c r="L25" s="42" t="s">
        <v>16</v>
      </c>
      <c r="M25" s="42" t="s">
        <v>16</v>
      </c>
      <c r="N25" s="42" t="s">
        <v>16</v>
      </c>
      <c r="O25" s="42" t="s">
        <v>17</v>
      </c>
      <c r="P25" s="42" t="s">
        <v>16</v>
      </c>
    </row>
    <row r="26" spans="1:16" x14ac:dyDescent="0.25">
      <c r="A26" s="4"/>
    </row>
    <row r="27" spans="1:16" ht="135" x14ac:dyDescent="0.25">
      <c r="A27" s="4" t="s">
        <v>27</v>
      </c>
      <c r="B27" s="35"/>
      <c r="C27" s="35"/>
      <c r="D27" s="35"/>
      <c r="E27" s="35"/>
      <c r="F27" s="35"/>
      <c r="G27" s="35"/>
      <c r="H27" s="35"/>
      <c r="I27" s="35"/>
      <c r="J27" s="35"/>
      <c r="K27" s="35"/>
      <c r="L27" s="35"/>
      <c r="M27" s="35"/>
      <c r="N27" s="35"/>
      <c r="O27" s="35" t="s">
        <v>31</v>
      </c>
      <c r="P27" s="35"/>
    </row>
    <row r="28" spans="1:16" x14ac:dyDescent="0.25">
      <c r="A28" s="4"/>
    </row>
    <row r="29" spans="1:16" x14ac:dyDescent="0.25">
      <c r="A29" s="4" t="s">
        <v>32</v>
      </c>
      <c r="B29" s="5">
        <f>AVERAGE(B23,C23,D23,E23,F23,G23,H23,I23,J23,K23,L23,M23,N23,P23)</f>
        <v>1481.4</v>
      </c>
      <c r="C29" s="4" t="s">
        <v>21</v>
      </c>
    </row>
    <row r="30" spans="1:16" x14ac:dyDescent="0.25">
      <c r="B30" s="11"/>
    </row>
    <row r="32" spans="1:16" ht="18.75" x14ac:dyDescent="0.3">
      <c r="A32" s="34" t="s">
        <v>24</v>
      </c>
    </row>
    <row r="34" spans="1:12" ht="16.5" customHeight="1" x14ac:dyDescent="0.25">
      <c r="A34" s="21"/>
      <c r="B34" s="18"/>
      <c r="C34" s="18"/>
      <c r="D34" s="19">
        <f>D5-3</f>
        <v>2022</v>
      </c>
      <c r="E34" s="20"/>
      <c r="F34" s="20"/>
      <c r="G34" s="20"/>
      <c r="H34" s="19">
        <f>D5-2</f>
        <v>2023</v>
      </c>
      <c r="I34" s="20"/>
      <c r="J34" s="20"/>
      <c r="K34" s="20"/>
      <c r="L34" s="19">
        <f>D5-1</f>
        <v>2024</v>
      </c>
    </row>
    <row r="35" spans="1:12" ht="63.75" customHeight="1" x14ac:dyDescent="0.25">
      <c r="A35" s="22"/>
      <c r="B35" s="10" t="s">
        <v>12</v>
      </c>
      <c r="C35" s="10" t="s">
        <v>13</v>
      </c>
      <c r="D35" s="47" t="s">
        <v>34</v>
      </c>
      <c r="E35" s="10"/>
      <c r="F35" s="10" t="s">
        <v>12</v>
      </c>
      <c r="G35" s="10" t="s">
        <v>13</v>
      </c>
      <c r="H35" s="47" t="s">
        <v>34</v>
      </c>
      <c r="I35" s="10"/>
      <c r="J35" s="10" t="s">
        <v>12</v>
      </c>
      <c r="K35" s="10" t="s">
        <v>13</v>
      </c>
      <c r="L35" s="47" t="s">
        <v>34</v>
      </c>
    </row>
    <row r="36" spans="1:12" x14ac:dyDescent="0.25">
      <c r="A36" s="23" t="s">
        <v>0</v>
      </c>
      <c r="B36" s="28">
        <v>1234</v>
      </c>
      <c r="C36" s="28">
        <v>500</v>
      </c>
      <c r="D36" s="29">
        <f>B36-C36</f>
        <v>734</v>
      </c>
      <c r="E36" s="28"/>
      <c r="F36" s="28">
        <v>1234</v>
      </c>
      <c r="G36" s="28">
        <v>500</v>
      </c>
      <c r="H36" s="29">
        <f>F36-G36</f>
        <v>734</v>
      </c>
      <c r="I36" s="28"/>
      <c r="J36" s="28">
        <v>1234</v>
      </c>
      <c r="K36" s="28">
        <v>500</v>
      </c>
      <c r="L36" s="29">
        <f>J36-K36</f>
        <v>734</v>
      </c>
    </row>
    <row r="37" spans="1:12" x14ac:dyDescent="0.25">
      <c r="A37" s="24" t="s">
        <v>1</v>
      </c>
      <c r="B37" s="14">
        <v>1234</v>
      </c>
      <c r="C37" s="14">
        <v>500</v>
      </c>
      <c r="D37" s="30">
        <f t="shared" ref="D37:D47" si="1">B37-C37</f>
        <v>734</v>
      </c>
      <c r="E37" s="14"/>
      <c r="F37" s="14">
        <v>1234</v>
      </c>
      <c r="G37" s="14">
        <v>500</v>
      </c>
      <c r="H37" s="30">
        <f t="shared" ref="H37:H47" si="2">F37-G37</f>
        <v>734</v>
      </c>
      <c r="I37" s="14"/>
      <c r="J37" s="14">
        <v>1234</v>
      </c>
      <c r="K37" s="14">
        <v>500</v>
      </c>
      <c r="L37" s="30">
        <f t="shared" ref="L37:L47" si="3">J37-K37</f>
        <v>734</v>
      </c>
    </row>
    <row r="38" spans="1:12" x14ac:dyDescent="0.25">
      <c r="A38" s="23" t="s">
        <v>2</v>
      </c>
      <c r="B38" s="28">
        <v>1234</v>
      </c>
      <c r="C38" s="28">
        <v>500</v>
      </c>
      <c r="D38" s="29">
        <f t="shared" si="1"/>
        <v>734</v>
      </c>
      <c r="E38" s="28"/>
      <c r="F38" s="28">
        <v>1234</v>
      </c>
      <c r="G38" s="28">
        <v>500</v>
      </c>
      <c r="H38" s="29">
        <f t="shared" si="2"/>
        <v>734</v>
      </c>
      <c r="I38" s="28"/>
      <c r="J38" s="28">
        <v>1234</v>
      </c>
      <c r="K38" s="28">
        <v>500</v>
      </c>
      <c r="L38" s="29">
        <f t="shared" si="3"/>
        <v>734</v>
      </c>
    </row>
    <row r="39" spans="1:12" x14ac:dyDescent="0.25">
      <c r="A39" s="24" t="s">
        <v>3</v>
      </c>
      <c r="B39" s="14">
        <v>1234</v>
      </c>
      <c r="C39" s="14">
        <v>500</v>
      </c>
      <c r="D39" s="30">
        <f t="shared" si="1"/>
        <v>734</v>
      </c>
      <c r="E39" s="14"/>
      <c r="F39" s="14">
        <v>1234</v>
      </c>
      <c r="G39" s="14">
        <v>500</v>
      </c>
      <c r="H39" s="30">
        <f t="shared" si="2"/>
        <v>734</v>
      </c>
      <c r="I39" s="14"/>
      <c r="J39" s="14">
        <v>1234</v>
      </c>
      <c r="K39" s="14">
        <v>500</v>
      </c>
      <c r="L39" s="30">
        <f t="shared" si="3"/>
        <v>734</v>
      </c>
    </row>
    <row r="40" spans="1:12" x14ac:dyDescent="0.25">
      <c r="A40" s="23" t="s">
        <v>4</v>
      </c>
      <c r="B40" s="28">
        <v>1234</v>
      </c>
      <c r="C40" s="28">
        <v>500</v>
      </c>
      <c r="D40" s="29">
        <f t="shared" si="1"/>
        <v>734</v>
      </c>
      <c r="E40" s="28"/>
      <c r="F40" s="28">
        <v>1234</v>
      </c>
      <c r="G40" s="28">
        <v>500</v>
      </c>
      <c r="H40" s="29">
        <f t="shared" si="2"/>
        <v>734</v>
      </c>
      <c r="I40" s="28"/>
      <c r="J40" s="28">
        <v>1234</v>
      </c>
      <c r="K40" s="28">
        <v>500</v>
      </c>
      <c r="L40" s="29">
        <f t="shared" si="3"/>
        <v>734</v>
      </c>
    </row>
    <row r="41" spans="1:12" x14ac:dyDescent="0.25">
      <c r="A41" s="24" t="s">
        <v>5</v>
      </c>
      <c r="B41" s="14">
        <v>1234</v>
      </c>
      <c r="C41" s="14">
        <v>500</v>
      </c>
      <c r="D41" s="30">
        <f t="shared" si="1"/>
        <v>734</v>
      </c>
      <c r="E41" s="14"/>
      <c r="F41" s="14">
        <v>1234</v>
      </c>
      <c r="G41" s="14">
        <v>500</v>
      </c>
      <c r="H41" s="30">
        <f t="shared" si="2"/>
        <v>734</v>
      </c>
      <c r="I41" s="14"/>
      <c r="J41" s="14">
        <v>1234</v>
      </c>
      <c r="K41" s="14">
        <v>500</v>
      </c>
      <c r="L41" s="30">
        <f t="shared" si="3"/>
        <v>734</v>
      </c>
    </row>
    <row r="42" spans="1:12" x14ac:dyDescent="0.25">
      <c r="A42" s="23" t="s">
        <v>6</v>
      </c>
      <c r="B42" s="28">
        <v>1234</v>
      </c>
      <c r="C42" s="28">
        <v>500</v>
      </c>
      <c r="D42" s="29">
        <f t="shared" si="1"/>
        <v>734</v>
      </c>
      <c r="E42" s="28"/>
      <c r="F42" s="28">
        <v>1234</v>
      </c>
      <c r="G42" s="28">
        <v>500</v>
      </c>
      <c r="H42" s="29">
        <f t="shared" si="2"/>
        <v>734</v>
      </c>
      <c r="I42" s="28"/>
      <c r="J42" s="28">
        <v>1234</v>
      </c>
      <c r="K42" s="28">
        <v>500</v>
      </c>
      <c r="L42" s="29">
        <f t="shared" si="3"/>
        <v>734</v>
      </c>
    </row>
    <row r="43" spans="1:12" x14ac:dyDescent="0.25">
      <c r="A43" s="24" t="s">
        <v>7</v>
      </c>
      <c r="B43" s="14">
        <v>1234</v>
      </c>
      <c r="C43" s="14">
        <v>500</v>
      </c>
      <c r="D43" s="30">
        <f t="shared" si="1"/>
        <v>734</v>
      </c>
      <c r="E43" s="14"/>
      <c r="F43" s="14">
        <v>1234</v>
      </c>
      <c r="G43" s="14">
        <v>500</v>
      </c>
      <c r="H43" s="30">
        <f t="shared" si="2"/>
        <v>734</v>
      </c>
      <c r="I43" s="14"/>
      <c r="J43" s="14">
        <v>1234</v>
      </c>
      <c r="K43" s="14">
        <v>500</v>
      </c>
      <c r="L43" s="30">
        <f t="shared" si="3"/>
        <v>734</v>
      </c>
    </row>
    <row r="44" spans="1:12" x14ac:dyDescent="0.25">
      <c r="A44" s="23" t="s">
        <v>8</v>
      </c>
      <c r="B44" s="28">
        <v>1234</v>
      </c>
      <c r="C44" s="28">
        <v>500</v>
      </c>
      <c r="D44" s="29">
        <f t="shared" si="1"/>
        <v>734</v>
      </c>
      <c r="E44" s="28"/>
      <c r="F44" s="28">
        <v>1234</v>
      </c>
      <c r="G44" s="28">
        <v>500</v>
      </c>
      <c r="H44" s="29">
        <f t="shared" si="2"/>
        <v>734</v>
      </c>
      <c r="I44" s="28"/>
      <c r="J44" s="28">
        <v>1234</v>
      </c>
      <c r="K44" s="28">
        <v>500</v>
      </c>
      <c r="L44" s="29">
        <f t="shared" si="3"/>
        <v>734</v>
      </c>
    </row>
    <row r="45" spans="1:12" x14ac:dyDescent="0.25">
      <c r="A45" s="24" t="s">
        <v>9</v>
      </c>
      <c r="B45" s="14">
        <v>1234</v>
      </c>
      <c r="C45" s="14">
        <v>500</v>
      </c>
      <c r="D45" s="30">
        <f t="shared" si="1"/>
        <v>734</v>
      </c>
      <c r="E45" s="14"/>
      <c r="F45" s="14">
        <v>1234</v>
      </c>
      <c r="G45" s="14">
        <v>500</v>
      </c>
      <c r="H45" s="30">
        <f t="shared" si="2"/>
        <v>734</v>
      </c>
      <c r="I45" s="14"/>
      <c r="J45" s="14">
        <v>1234</v>
      </c>
      <c r="K45" s="14">
        <v>500</v>
      </c>
      <c r="L45" s="30">
        <f t="shared" si="3"/>
        <v>734</v>
      </c>
    </row>
    <row r="46" spans="1:12" x14ac:dyDescent="0.25">
      <c r="A46" s="23" t="s">
        <v>10</v>
      </c>
      <c r="B46" s="28">
        <v>1234</v>
      </c>
      <c r="C46" s="28">
        <v>500</v>
      </c>
      <c r="D46" s="29">
        <f t="shared" si="1"/>
        <v>734</v>
      </c>
      <c r="E46" s="28"/>
      <c r="F46" s="28">
        <v>1234</v>
      </c>
      <c r="G46" s="28">
        <v>500</v>
      </c>
      <c r="H46" s="29">
        <f t="shared" si="2"/>
        <v>734</v>
      </c>
      <c r="I46" s="28"/>
      <c r="J46" s="28">
        <v>1234</v>
      </c>
      <c r="K46" s="28">
        <v>500</v>
      </c>
      <c r="L46" s="29">
        <f t="shared" si="3"/>
        <v>734</v>
      </c>
    </row>
    <row r="47" spans="1:12" x14ac:dyDescent="0.25">
      <c r="A47" s="24" t="s">
        <v>11</v>
      </c>
      <c r="B47" s="14">
        <v>1234</v>
      </c>
      <c r="C47" s="14">
        <v>500</v>
      </c>
      <c r="D47" s="30">
        <f t="shared" si="1"/>
        <v>734</v>
      </c>
      <c r="E47" s="14"/>
      <c r="F47" s="14">
        <v>1234</v>
      </c>
      <c r="G47" s="14">
        <v>500</v>
      </c>
      <c r="H47" s="30">
        <f t="shared" si="2"/>
        <v>734</v>
      </c>
      <c r="I47" s="14"/>
      <c r="J47" s="14">
        <v>1234</v>
      </c>
      <c r="K47" s="14">
        <v>500</v>
      </c>
      <c r="L47" s="30">
        <f t="shared" si="3"/>
        <v>734</v>
      </c>
    </row>
    <row r="48" spans="1:12" x14ac:dyDescent="0.25">
      <c r="A48" s="25" t="s">
        <v>15</v>
      </c>
      <c r="B48" s="27">
        <f t="shared" ref="B48:C48" si="4">SUM(B36:B47)</f>
        <v>14808</v>
      </c>
      <c r="C48" s="27">
        <f t="shared" si="4"/>
        <v>6000</v>
      </c>
      <c r="D48" s="26">
        <f>SUM(D36:D47)</f>
        <v>8808</v>
      </c>
      <c r="E48" s="26"/>
      <c r="F48" s="27">
        <f t="shared" ref="F48:K48" si="5">SUM(F36:F47)</f>
        <v>14808</v>
      </c>
      <c r="G48" s="27">
        <f t="shared" si="5"/>
        <v>6000</v>
      </c>
      <c r="H48" s="26">
        <f t="shared" si="5"/>
        <v>8808</v>
      </c>
      <c r="I48" s="26"/>
      <c r="J48" s="27">
        <f t="shared" si="5"/>
        <v>14808</v>
      </c>
      <c r="K48" s="27">
        <f t="shared" si="5"/>
        <v>6000</v>
      </c>
      <c r="L48" s="26">
        <f t="shared" ref="L48" si="6">SUM(L36:L47)</f>
        <v>8808</v>
      </c>
    </row>
    <row r="50" spans="1:3" ht="30" x14ac:dyDescent="0.25">
      <c r="A50" s="48" t="s">
        <v>35</v>
      </c>
      <c r="B50" s="5">
        <f>AVERAGE(D48, H48, L48)</f>
        <v>8808</v>
      </c>
      <c r="C50" s="4" t="s">
        <v>30</v>
      </c>
    </row>
  </sheetData>
  <sheetProtection algorithmName="SHA-512" hashValue="F1K6WRgzOaM5epFMfDtc6nfB+znQkgWzLKIuLdrI+TpZGCfuDIoORsGdp19mMX50RF/KaaL/3R5aQrXPMb70Eg==" saltValue="U2PFvoFUiqWLqomdJ1Fg0w==" spinCount="100000" sheet="1" selectLockedCells="1"/>
  <conditionalFormatting sqref="B25">
    <cfRule type="cellIs" dxfId="3" priority="4" operator="equal">
      <formula>"Ja"</formula>
    </cfRule>
  </conditionalFormatting>
  <conditionalFormatting sqref="B50">
    <cfRule type="cellIs" dxfId="2" priority="1" operator="greaterThan">
      <formula>0</formula>
    </cfRule>
    <cfRule type="cellIs" dxfId="1" priority="2" operator="lessThan">
      <formula>0</formula>
    </cfRule>
  </conditionalFormatting>
  <conditionalFormatting sqref="C25:P25">
    <cfRule type="cellIs" dxfId="0" priority="3" operator="equal">
      <formula>"ja"</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1A7C7CC-B6A4-4810-A9BB-A10DEC1EE344}">
          <x14:formula1>
            <xm:f>'5. Beräkningar'!$A$3:$A$4</xm:f>
          </x14:formula1>
          <xm:sqref>B25:P25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15473-3DBA-4518-99E3-6E1DA7565A90}">
  <dimension ref="A3:B11"/>
  <sheetViews>
    <sheetView workbookViewId="0">
      <selection activeCell="D9" sqref="D9"/>
    </sheetView>
  </sheetViews>
  <sheetFormatPr defaultColWidth="9.140625" defaultRowHeight="15" x14ac:dyDescent="0.25"/>
  <cols>
    <col min="1" max="16384" width="9.140625" style="43"/>
  </cols>
  <sheetData>
    <row r="3" spans="1:2" ht="61.5" x14ac:dyDescent="0.9">
      <c r="B3" s="149" t="s">
        <v>107</v>
      </c>
    </row>
    <row r="4" spans="1:2" ht="29.25" customHeight="1" x14ac:dyDescent="0.9">
      <c r="B4" s="149"/>
    </row>
    <row r="5" spans="1:2" ht="21" x14ac:dyDescent="0.35">
      <c r="A5" s="147">
        <v>1</v>
      </c>
      <c r="B5" s="148" t="s">
        <v>112</v>
      </c>
    </row>
    <row r="6" spans="1:2" ht="21" x14ac:dyDescent="0.35">
      <c r="A6" s="147">
        <v>2</v>
      </c>
      <c r="B6" s="148" t="s">
        <v>113</v>
      </c>
    </row>
    <row r="7" spans="1:2" ht="21" x14ac:dyDescent="0.35">
      <c r="A7" s="147">
        <v>3</v>
      </c>
      <c r="B7" s="148" t="s">
        <v>115</v>
      </c>
    </row>
    <row r="8" spans="1:2" ht="21" x14ac:dyDescent="0.35">
      <c r="A8" s="147"/>
      <c r="B8" s="148"/>
    </row>
    <row r="9" spans="1:2" ht="21" x14ac:dyDescent="0.35">
      <c r="A9" s="147">
        <v>4</v>
      </c>
      <c r="B9" s="148" t="s">
        <v>111</v>
      </c>
    </row>
    <row r="10" spans="1:2" ht="21" x14ac:dyDescent="0.35">
      <c r="A10" s="147">
        <v>5</v>
      </c>
      <c r="B10" s="148" t="s">
        <v>114</v>
      </c>
    </row>
    <row r="11" spans="1:2" x14ac:dyDescent="0.25">
      <c r="B11" s="57"/>
    </row>
  </sheetData>
  <sheetProtection algorithmName="SHA-512" hashValue="VfmfCjJtwuO6c7dTZV4HmKI/pjAsizi9kgQhCahI5ZibxrZwUavBtmRl2qmp0ZUiL5wcst0LDUhOYvmELuUV7w==" saltValue="EBBq+zEQWrmQgxB9M5+Ljg==" spinCount="100000" sheet="1" objects="1" scenarios="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B0FDF-350F-4D60-869B-F4E7C2D65BD6}">
  <sheetPr codeName="Blad3"/>
  <dimension ref="A1:Y43"/>
  <sheetViews>
    <sheetView workbookViewId="0">
      <selection activeCell="C49" sqref="C49"/>
    </sheetView>
  </sheetViews>
  <sheetFormatPr defaultRowHeight="15" x14ac:dyDescent="0.25"/>
  <cols>
    <col min="1" max="1" width="16.85546875" customWidth="1"/>
    <col min="2" max="2" width="15.5703125" customWidth="1"/>
    <col min="3" max="3" width="19.7109375" customWidth="1"/>
    <col min="4" max="4" width="16.140625" customWidth="1"/>
  </cols>
  <sheetData>
    <row r="1" spans="1:15" ht="18.75" x14ac:dyDescent="0.3">
      <c r="A1" s="34" t="s">
        <v>67</v>
      </c>
    </row>
    <row r="3" spans="1:15" x14ac:dyDescent="0.25">
      <c r="A3" t="s">
        <v>17</v>
      </c>
    </row>
    <row r="4" spans="1:15" x14ac:dyDescent="0.25">
      <c r="A4" t="s">
        <v>16</v>
      </c>
    </row>
    <row r="6" spans="1:15" x14ac:dyDescent="0.25">
      <c r="A6" s="4" t="s">
        <v>20</v>
      </c>
      <c r="B6" s="4" t="s">
        <v>19</v>
      </c>
    </row>
    <row r="7" spans="1:15" x14ac:dyDescent="0.25">
      <c r="A7">
        <f>IF('1 Total normalårsproduktion'!D38="nej", 1, 0)</f>
        <v>1</v>
      </c>
      <c r="B7">
        <f>IF('1 Total normalårsproduktion'!E38="nej", 1, 0)</f>
        <v>1</v>
      </c>
      <c r="C7">
        <f>IF('1 Total normalårsproduktion'!F38="nej", 1, 0)</f>
        <v>1</v>
      </c>
      <c r="D7">
        <f>IF('1 Total normalårsproduktion'!G38="nej", 1, 0)</f>
        <v>1</v>
      </c>
      <c r="E7">
        <f>IF('1 Total normalårsproduktion'!H38="nej", 1, 0)</f>
        <v>1</v>
      </c>
      <c r="F7">
        <f>IF('1 Total normalårsproduktion'!I38="nej", 1, 0)</f>
        <v>1</v>
      </c>
      <c r="G7">
        <f>IF('1 Total normalårsproduktion'!J38="nej", 1, 0)</f>
        <v>1</v>
      </c>
      <c r="H7">
        <f>IF('1 Total normalårsproduktion'!K38="nej", 1, 0)</f>
        <v>1</v>
      </c>
      <c r="I7">
        <f>IF('1 Total normalårsproduktion'!L38="nej", 1, 0)</f>
        <v>1</v>
      </c>
      <c r="J7">
        <f>IF('1 Total normalårsproduktion'!M38="nej", 1, 0)</f>
        <v>1</v>
      </c>
      <c r="K7">
        <f>IF('1 Total normalårsproduktion'!N38="nej", 1, 0)</f>
        <v>1</v>
      </c>
      <c r="L7">
        <f>IF('1 Total normalårsproduktion'!O38="nej", 1, 0)</f>
        <v>1</v>
      </c>
      <c r="M7">
        <f>IF('1 Total normalårsproduktion'!P38="nej", 1, 0)</f>
        <v>1</v>
      </c>
      <c r="N7">
        <f>IF('1 Total normalårsproduktion'!Q38="nej", 1, 0)</f>
        <v>1</v>
      </c>
      <c r="O7">
        <f>IF('1 Total normalårsproduktion'!R38="nej", 1, 0)</f>
        <v>1</v>
      </c>
    </row>
    <row r="10" spans="1:15" x14ac:dyDescent="0.25">
      <c r="A10" s="4" t="s">
        <v>61</v>
      </c>
    </row>
    <row r="11" spans="1:15" x14ac:dyDescent="0.25">
      <c r="A11" s="65">
        <f>'1 Total normalårsproduktion'!D34*A7</f>
        <v>0</v>
      </c>
      <c r="B11" s="65">
        <f>'1 Total normalårsproduktion'!E34*B7</f>
        <v>0</v>
      </c>
      <c r="C11" s="65">
        <f>'1 Total normalårsproduktion'!F34*C7</f>
        <v>0</v>
      </c>
      <c r="D11" s="65">
        <f>'1 Total normalårsproduktion'!G34*D7</f>
        <v>0</v>
      </c>
      <c r="E11" s="65">
        <f>'1 Total normalårsproduktion'!H34*E7</f>
        <v>0</v>
      </c>
      <c r="F11" s="65">
        <f>'1 Total normalårsproduktion'!I34*F7</f>
        <v>0</v>
      </c>
      <c r="G11" s="65">
        <f>'1 Total normalårsproduktion'!J34*G7</f>
        <v>0</v>
      </c>
      <c r="H11" s="65">
        <f>'1 Total normalårsproduktion'!K34*H7</f>
        <v>0</v>
      </c>
      <c r="I11" s="65">
        <f>'1 Total normalårsproduktion'!L34*I7</f>
        <v>0</v>
      </c>
      <c r="J11" s="65">
        <f>'1 Total normalårsproduktion'!M34*J7</f>
        <v>0</v>
      </c>
      <c r="K11" s="65">
        <f>'1 Total normalårsproduktion'!N34*K7</f>
        <v>0</v>
      </c>
      <c r="L11" s="65">
        <f>'1 Total normalårsproduktion'!O34*L7</f>
        <v>0</v>
      </c>
      <c r="M11" s="65">
        <f>'1 Total normalårsproduktion'!P34*M7</f>
        <v>0</v>
      </c>
      <c r="N11" s="65">
        <f>'1 Total normalårsproduktion'!Q34*N7</f>
        <v>0</v>
      </c>
      <c r="O11" s="65">
        <f>'1 Total normalårsproduktion'!R34*O7</f>
        <v>0</v>
      </c>
    </row>
    <row r="12" spans="1:15" x14ac:dyDescent="0.25">
      <c r="A12" s="71" t="s">
        <v>62</v>
      </c>
      <c r="B12" s="65"/>
      <c r="C12" s="65"/>
      <c r="D12" s="65"/>
      <c r="E12" s="65"/>
      <c r="F12" s="65"/>
      <c r="G12" s="65"/>
      <c r="H12" s="65"/>
      <c r="I12" s="65"/>
      <c r="J12" s="65"/>
      <c r="K12" s="65"/>
      <c r="L12" s="65"/>
      <c r="M12" s="65"/>
      <c r="N12" s="65"/>
      <c r="O12" s="65"/>
    </row>
    <row r="13" spans="1:15" x14ac:dyDescent="0.25">
      <c r="A13" s="65">
        <f>'1 Total normalårsproduktion'!D35*A7</f>
        <v>0</v>
      </c>
      <c r="B13" s="65">
        <f>'1 Total normalårsproduktion'!E35*B7</f>
        <v>0</v>
      </c>
      <c r="C13" s="65">
        <f>'1 Total normalårsproduktion'!F35*C7</f>
        <v>0</v>
      </c>
      <c r="D13" s="65">
        <f>'1 Total normalårsproduktion'!G35*D7</f>
        <v>0</v>
      </c>
      <c r="E13" s="65">
        <f>'1 Total normalårsproduktion'!H35*E7</f>
        <v>0</v>
      </c>
      <c r="F13" s="65">
        <f>'1 Total normalårsproduktion'!I35*F7</f>
        <v>0</v>
      </c>
      <c r="G13" s="65">
        <f>'1 Total normalårsproduktion'!J35*G7</f>
        <v>0</v>
      </c>
      <c r="H13" s="65">
        <f>'1 Total normalårsproduktion'!K35*H7</f>
        <v>0</v>
      </c>
      <c r="I13" s="65">
        <f>'1 Total normalårsproduktion'!L35*I7</f>
        <v>0</v>
      </c>
      <c r="J13" s="65">
        <f>'1 Total normalårsproduktion'!M35*J7</f>
        <v>0</v>
      </c>
      <c r="K13" s="65">
        <f>'1 Total normalårsproduktion'!N35*K7</f>
        <v>0</v>
      </c>
      <c r="L13" s="65">
        <f>'1 Total normalårsproduktion'!O35*L7</f>
        <v>0</v>
      </c>
      <c r="M13" s="65">
        <f>'1 Total normalårsproduktion'!P35*M7</f>
        <v>0</v>
      </c>
      <c r="N13" s="65">
        <f>'1 Total normalårsproduktion'!Q35*N7</f>
        <v>0</v>
      </c>
      <c r="O13" s="65">
        <f>'1 Total normalårsproduktion'!R35*O7</f>
        <v>0</v>
      </c>
    </row>
    <row r="14" spans="1:15" x14ac:dyDescent="0.25">
      <c r="A14" s="4" t="s">
        <v>63</v>
      </c>
    </row>
    <row r="15" spans="1:15" x14ac:dyDescent="0.25">
      <c r="A15" s="65">
        <f>A11+A13</f>
        <v>0</v>
      </c>
      <c r="B15" s="65">
        <f t="shared" ref="B15:O15" si="0">B11+B13</f>
        <v>0</v>
      </c>
      <c r="C15" s="65">
        <f t="shared" si="0"/>
        <v>0</v>
      </c>
      <c r="D15" s="65">
        <f t="shared" si="0"/>
        <v>0</v>
      </c>
      <c r="E15" s="65">
        <f t="shared" si="0"/>
        <v>0</v>
      </c>
      <c r="F15" s="65">
        <f t="shared" si="0"/>
        <v>0</v>
      </c>
      <c r="G15" s="65">
        <f t="shared" si="0"/>
        <v>0</v>
      </c>
      <c r="H15" s="65">
        <f t="shared" si="0"/>
        <v>0</v>
      </c>
      <c r="I15" s="65">
        <f t="shared" si="0"/>
        <v>0</v>
      </c>
      <c r="J15" s="65">
        <f t="shared" si="0"/>
        <v>0</v>
      </c>
      <c r="K15" s="65">
        <f t="shared" si="0"/>
        <v>0</v>
      </c>
      <c r="L15" s="65">
        <f t="shared" si="0"/>
        <v>0</v>
      </c>
      <c r="M15" s="65">
        <f t="shared" si="0"/>
        <v>0</v>
      </c>
      <c r="N15" s="65">
        <f t="shared" si="0"/>
        <v>0</v>
      </c>
      <c r="O15" s="65">
        <f t="shared" si="0"/>
        <v>0</v>
      </c>
    </row>
    <row r="17" spans="1:25" x14ac:dyDescent="0.25">
      <c r="A17" s="4" t="s">
        <v>18</v>
      </c>
      <c r="D17">
        <f>COUNTIF(A7:O7,1)</f>
        <v>15</v>
      </c>
    </row>
    <row r="20" spans="1:25" x14ac:dyDescent="0.25">
      <c r="A20" s="4" t="s">
        <v>36</v>
      </c>
    </row>
    <row r="21" spans="1:25" x14ac:dyDescent="0.25">
      <c r="A21">
        <f>'1 Total normalårsproduktion'!$D$42*1000</f>
        <v>0</v>
      </c>
      <c r="B21">
        <f>'1 Total normalårsproduktion'!$D$42*1000</f>
        <v>0</v>
      </c>
      <c r="C21">
        <f>'1 Total normalårsproduktion'!$D$42*1000</f>
        <v>0</v>
      </c>
      <c r="D21">
        <f>'1 Total normalårsproduktion'!$D$42*1000</f>
        <v>0</v>
      </c>
      <c r="E21">
        <f>'1 Total normalårsproduktion'!$D$42*1000</f>
        <v>0</v>
      </c>
      <c r="F21">
        <f>'1 Total normalårsproduktion'!$D$42*1000</f>
        <v>0</v>
      </c>
      <c r="G21">
        <f>'1 Total normalårsproduktion'!$D$42*1000</f>
        <v>0</v>
      </c>
      <c r="H21">
        <f>'1 Total normalårsproduktion'!$D$42*1000</f>
        <v>0</v>
      </c>
      <c r="I21">
        <f>'1 Total normalårsproduktion'!$D$42*1000</f>
        <v>0</v>
      </c>
      <c r="J21">
        <f>'1 Total normalårsproduktion'!$D$42*1000</f>
        <v>0</v>
      </c>
      <c r="K21">
        <f>'1 Total normalårsproduktion'!$D$42*1000</f>
        <v>0</v>
      </c>
      <c r="L21">
        <f>'1 Total normalårsproduktion'!$D$42*1000</f>
        <v>0</v>
      </c>
      <c r="M21">
        <f>'1 Total normalårsproduktion'!$D$42*1000</f>
        <v>0</v>
      </c>
      <c r="N21">
        <f>'1 Total normalårsproduktion'!$D$42*1000</f>
        <v>0</v>
      </c>
      <c r="O21">
        <f>'1 Total normalårsproduktion'!$D$42*1000</f>
        <v>0</v>
      </c>
    </row>
    <row r="22" spans="1:25" ht="15.75" thickBot="1" x14ac:dyDescent="0.3">
      <c r="A22" s="73"/>
      <c r="B22" s="73"/>
      <c r="C22" s="73"/>
      <c r="D22" s="73"/>
      <c r="E22" s="73"/>
      <c r="F22" s="73"/>
      <c r="G22" s="73"/>
      <c r="H22" s="73"/>
      <c r="I22" s="73"/>
      <c r="J22" s="73"/>
      <c r="K22" s="73"/>
      <c r="L22" s="73"/>
      <c r="M22" s="73"/>
      <c r="N22" s="73"/>
      <c r="O22" s="73"/>
      <c r="P22" s="73"/>
      <c r="Q22" s="73"/>
      <c r="R22" s="73"/>
      <c r="S22" s="73"/>
      <c r="T22" s="73"/>
      <c r="U22" s="73"/>
      <c r="V22" s="73"/>
      <c r="W22" s="73"/>
      <c r="X22" s="73"/>
      <c r="Y22" s="73"/>
    </row>
    <row r="24" spans="1:25" ht="18.75" x14ac:dyDescent="0.3">
      <c r="A24" s="34" t="s">
        <v>68</v>
      </c>
    </row>
    <row r="26" spans="1:25" x14ac:dyDescent="0.25">
      <c r="A26" s="4" t="s">
        <v>33</v>
      </c>
      <c r="B26" s="4">
        <f>'2 Nätintäkt &amp; nätkostnad'!$D$20</f>
        <v>2022</v>
      </c>
      <c r="C26" s="4">
        <f>'2 Nätintäkt &amp; nätkostnad'!$G$20</f>
        <v>2023</v>
      </c>
      <c r="D26" s="4">
        <f>'2 Nätintäkt &amp; nätkostnad'!$J$20</f>
        <v>2024</v>
      </c>
    </row>
    <row r="27" spans="1:25" x14ac:dyDescent="0.25">
      <c r="A27" s="4" t="s">
        <v>12</v>
      </c>
      <c r="B27" s="65">
        <f>'2 Nätintäkt &amp; nätkostnad'!$D$35</f>
        <v>0</v>
      </c>
      <c r="C27" s="65">
        <f>'2 Nätintäkt &amp; nätkostnad'!$G$35</f>
        <v>0</v>
      </c>
      <c r="D27" s="65">
        <f>'2 Nätintäkt &amp; nätkostnad'!$J$35</f>
        <v>0</v>
      </c>
    </row>
    <row r="28" spans="1:25" x14ac:dyDescent="0.25">
      <c r="A28" s="4" t="s">
        <v>13</v>
      </c>
      <c r="B28" s="65">
        <f>-'2 Nätintäkt &amp; nätkostnad'!$E$35</f>
        <v>0</v>
      </c>
      <c r="C28" s="65">
        <f>-'2 Nätintäkt &amp; nätkostnad'!$H$35</f>
        <v>0</v>
      </c>
      <c r="D28" s="65">
        <f>-'2 Nätintäkt &amp; nätkostnad'!$K$35</f>
        <v>0</v>
      </c>
    </row>
    <row r="29" spans="1:25" x14ac:dyDescent="0.25">
      <c r="A29" s="4" t="s">
        <v>14</v>
      </c>
      <c r="B29" s="65">
        <f>'2 Nätintäkt &amp; nätkostnad'!$F$35</f>
        <v>0</v>
      </c>
      <c r="C29" s="65">
        <f>'2 Nätintäkt &amp; nätkostnad'!$I$35</f>
        <v>0</v>
      </c>
      <c r="D29" s="65">
        <f>'2 Nätintäkt &amp; nätkostnad'!$L$35</f>
        <v>0</v>
      </c>
    </row>
    <row r="30" spans="1:25" ht="60" x14ac:dyDescent="0.25">
      <c r="A30" s="48" t="s">
        <v>35</v>
      </c>
      <c r="B30" s="65">
        <f>'2 Nätintäkt &amp; nätkostnad'!$D$37</f>
        <v>0</v>
      </c>
      <c r="C30" s="65">
        <f>'2 Nätintäkt &amp; nätkostnad'!$D$37</f>
        <v>0</v>
      </c>
      <c r="D30" s="65">
        <f>'2 Nätintäkt &amp; nätkostnad'!$D$37</f>
        <v>0</v>
      </c>
    </row>
    <row r="32" spans="1:25" s="73" customFormat="1" ht="15.75" thickBot="1" x14ac:dyDescent="0.3"/>
    <row r="34" spans="1:15" ht="18.75" x14ac:dyDescent="0.3">
      <c r="A34" s="34" t="s">
        <v>69</v>
      </c>
    </row>
    <row r="36" spans="1:15" x14ac:dyDescent="0.25">
      <c r="A36" s="74" t="s">
        <v>20</v>
      </c>
      <c r="B36" s="74" t="s">
        <v>19</v>
      </c>
      <c r="C36" s="75"/>
      <c r="D36" s="75"/>
      <c r="E36" s="75"/>
      <c r="F36" s="75"/>
      <c r="G36" s="75"/>
      <c r="H36" s="75"/>
      <c r="I36" s="75"/>
      <c r="J36" s="75"/>
      <c r="K36" s="75"/>
      <c r="L36" s="75"/>
      <c r="M36" s="75"/>
      <c r="N36" s="75"/>
      <c r="O36" s="75"/>
    </row>
    <row r="37" spans="1:15" x14ac:dyDescent="0.25">
      <c r="A37" s="75">
        <f>IF('1 Total normalårsproduktion'!D38="nej", 1, 0)</f>
        <v>1</v>
      </c>
      <c r="B37" s="75">
        <f>IF('1 Total normalårsproduktion'!E38="nej", 1, 0)</f>
        <v>1</v>
      </c>
      <c r="C37" s="75">
        <f>IF('1 Total normalårsproduktion'!F38="nej", 1, 0)</f>
        <v>1</v>
      </c>
      <c r="D37" s="75">
        <f>IF('1 Total normalårsproduktion'!G38="nej", 1, 0)</f>
        <v>1</v>
      </c>
      <c r="E37" s="75">
        <f>IF('1 Total normalårsproduktion'!H38="nej", 1, 0)</f>
        <v>1</v>
      </c>
      <c r="F37" s="75">
        <f>IF('1 Total normalårsproduktion'!I38="nej", 1, 0)</f>
        <v>1</v>
      </c>
      <c r="G37" s="75">
        <f>IF('1 Total normalårsproduktion'!J38="nej", 1, 0)</f>
        <v>1</v>
      </c>
      <c r="H37" s="75">
        <f>IF('1 Total normalårsproduktion'!K38="nej", 1, 0)</f>
        <v>1</v>
      </c>
      <c r="I37" s="75">
        <f>IF('1 Total normalårsproduktion'!L38="nej", 1, 0)</f>
        <v>1</v>
      </c>
      <c r="J37" s="75">
        <f>IF('1 Total normalårsproduktion'!M38="nej", 1, 0)</f>
        <v>1</v>
      </c>
      <c r="K37" s="75">
        <f>IF('1 Total normalårsproduktion'!N38="nej", 1, 0)</f>
        <v>1</v>
      </c>
      <c r="L37" s="75">
        <f>IF('1 Total normalårsproduktion'!O38="nej", 1, 0)</f>
        <v>1</v>
      </c>
      <c r="M37" s="75">
        <f>IF('1 Total normalårsproduktion'!P38="nej", 1, 0)</f>
        <v>1</v>
      </c>
      <c r="N37" s="75">
        <f>IF('1 Total normalårsproduktion'!Q38="nej", 1, 0)</f>
        <v>1</v>
      </c>
      <c r="O37" s="75">
        <f>IF('1 Total normalårsproduktion'!R38="nej", 1, 0)</f>
        <v>1</v>
      </c>
    </row>
    <row r="38" spans="1:15" x14ac:dyDescent="0.25">
      <c r="A38" s="75"/>
      <c r="B38" s="75"/>
      <c r="C38" s="75"/>
      <c r="D38" s="75"/>
      <c r="E38" s="75"/>
      <c r="F38" s="75"/>
      <c r="G38" s="75"/>
      <c r="H38" s="75"/>
      <c r="I38" s="75"/>
      <c r="J38" s="75"/>
      <c r="K38" s="75"/>
      <c r="L38" s="75"/>
      <c r="M38" s="75"/>
      <c r="N38" s="75"/>
      <c r="O38" s="75"/>
    </row>
    <row r="39" spans="1:15" x14ac:dyDescent="0.25">
      <c r="A39" s="74" t="s">
        <v>70</v>
      </c>
      <c r="B39" s="75"/>
      <c r="C39" s="75"/>
      <c r="D39" s="75"/>
      <c r="E39" s="75"/>
      <c r="F39" s="75"/>
      <c r="G39" s="75"/>
      <c r="H39" s="75"/>
      <c r="I39" s="75"/>
      <c r="J39" s="75"/>
      <c r="K39" s="75"/>
      <c r="L39" s="75"/>
      <c r="M39" s="75"/>
      <c r="N39" s="75"/>
      <c r="O39" s="75"/>
    </row>
    <row r="40" spans="1:15" x14ac:dyDescent="0.25">
      <c r="A40" s="76">
        <f>'3 Produktion för egenförbruk.'!D34*A37</f>
        <v>0</v>
      </c>
      <c r="B40" s="76">
        <f>'3 Produktion för egenförbruk.'!E34*B37</f>
        <v>0</v>
      </c>
      <c r="C40" s="76">
        <f>'3 Produktion för egenförbruk.'!F34*C37</f>
        <v>0</v>
      </c>
      <c r="D40" s="76">
        <f>'3 Produktion för egenförbruk.'!G34*D37</f>
        <v>0</v>
      </c>
      <c r="E40" s="76">
        <f>'3 Produktion för egenförbruk.'!H34*E37</f>
        <v>0</v>
      </c>
      <c r="F40" s="76">
        <f>'3 Produktion för egenförbruk.'!I34*F37</f>
        <v>0</v>
      </c>
      <c r="G40" s="76">
        <f>'3 Produktion för egenförbruk.'!J34*G37</f>
        <v>0</v>
      </c>
      <c r="H40" s="76">
        <f>'3 Produktion för egenförbruk.'!K34*H37</f>
        <v>0</v>
      </c>
      <c r="I40" s="76">
        <f>'3 Produktion för egenförbruk.'!L34*I37</f>
        <v>0</v>
      </c>
      <c r="J40" s="76">
        <f>'3 Produktion för egenförbruk.'!M34*J37</f>
        <v>0</v>
      </c>
      <c r="K40" s="76">
        <f>'3 Produktion för egenförbruk.'!N34*K37</f>
        <v>0</v>
      </c>
      <c r="L40" s="76">
        <f>'3 Produktion för egenförbruk.'!O34*L37</f>
        <v>0</v>
      </c>
      <c r="M40" s="76">
        <f>'3 Produktion för egenförbruk.'!P34*M37</f>
        <v>0</v>
      </c>
      <c r="N40" s="76">
        <f>'3 Produktion för egenförbruk.'!Q34*N37</f>
        <v>0</v>
      </c>
      <c r="O40" s="76">
        <f>'3 Produktion för egenförbruk.'!R34*O37</f>
        <v>0</v>
      </c>
    </row>
    <row r="42" spans="1:15" x14ac:dyDescent="0.25">
      <c r="A42" s="4" t="s">
        <v>57</v>
      </c>
    </row>
    <row r="43" spans="1:15" x14ac:dyDescent="0.25">
      <c r="A43">
        <f>'3 Produktion för egenförbruk.'!$D$38*1000</f>
        <v>0</v>
      </c>
      <c r="B43">
        <f>'3 Produktion för egenförbruk.'!$D$38*1000</f>
        <v>0</v>
      </c>
      <c r="C43">
        <f>'3 Produktion för egenförbruk.'!$D$38*1000</f>
        <v>0</v>
      </c>
      <c r="D43">
        <f>'3 Produktion för egenförbruk.'!$D$38*1000</f>
        <v>0</v>
      </c>
      <c r="E43">
        <f>'3 Produktion för egenförbruk.'!$D$38*1000</f>
        <v>0</v>
      </c>
      <c r="F43">
        <f>'3 Produktion för egenförbruk.'!$D$38*1000</f>
        <v>0</v>
      </c>
      <c r="G43">
        <f>'3 Produktion för egenförbruk.'!$D$38*1000</f>
        <v>0</v>
      </c>
      <c r="H43">
        <f>'3 Produktion för egenförbruk.'!$D$38*1000</f>
        <v>0</v>
      </c>
      <c r="I43">
        <f>'3 Produktion för egenförbruk.'!$D$38*1000</f>
        <v>0</v>
      </c>
      <c r="J43">
        <f>'3 Produktion för egenförbruk.'!$D$38*1000</f>
        <v>0</v>
      </c>
      <c r="K43">
        <f>'3 Produktion för egenförbruk.'!$D$38*1000</f>
        <v>0</v>
      </c>
      <c r="L43">
        <f>'3 Produktion för egenförbruk.'!$D$38*1000</f>
        <v>0</v>
      </c>
      <c r="M43">
        <f>'3 Produktion för egenförbruk.'!$D$38*1000</f>
        <v>0</v>
      </c>
      <c r="N43">
        <f>'3 Produktion för egenförbruk.'!$D$38*1000</f>
        <v>0</v>
      </c>
      <c r="O43">
        <f>'3 Produktion för egenförbruk.'!$D$38*1000</f>
        <v>0</v>
      </c>
    </row>
  </sheetData>
  <sheetProtection algorithmName="SHA-512" hashValue="V7WgKFtd6EMlKAT07W6Grv/pw5ZxxC37e3wAc3h6C1Fz7xluqBHrgiX9DWt2GU/4kdL9Ax2DQgJgOvYJQYniVw==" saltValue="eYpXsXYWm+fe8mpnXQVpgg=="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9CB6D006155E348A8EA31EDB820F75A" ma:contentTypeVersion="19" ma:contentTypeDescription="Create a new document." ma:contentTypeScope="" ma:versionID="f3639a681371f84b1574fd5ef6fa40f9">
  <xsd:schema xmlns:xsd="http://www.w3.org/2001/XMLSchema" xmlns:xs="http://www.w3.org/2001/XMLSchema" xmlns:p="http://schemas.microsoft.com/office/2006/metadata/properties" xmlns:ns2="50d2aa97-5470-47ce-afd0-989d4479bcdc" xmlns:ns3="fa8d4616-c337-429e-a4dc-7b1a48c425d5" targetNamespace="http://schemas.microsoft.com/office/2006/metadata/properties" ma:root="true" ma:fieldsID="5d4b68edce952ad8f106445f10968bb7" ns2:_="" ns3:_="">
    <xsd:import namespace="50d2aa97-5470-47ce-afd0-989d4479bcdc"/>
    <xsd:import namespace="fa8d4616-c337-429e-a4dc-7b1a48c425d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d2aa97-5470-47ce-afd0-989d4479bc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8dcbf72-c418-4b47-b1a8-1da2e078c0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8d4616-c337-429e-a4dc-7b1a48c425d5"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cee2ee7-4769-4a17-b80b-f2fd513ae3a9}" ma:internalName="TaxCatchAll" ma:showField="CatchAllData" ma:web="fa8d4616-c337-429e-a4dc-7b1a48c425d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Q D A A B Q S w M E F A A C A A g A 0 G W P U 1 n + n p e k A A A A 9 Q A A A B I A H A B D b 2 5 m a W c v U G F j a 2 F n Z S 5 4 b W w g o h g A K K A U A A A A A A A A A A A A A A A A A A A A A A A A A A A A h Y + x D o I w G I R f h X S n B Y w G y U 8 Z j J s k J i T G t S m 1 N E I x t F D e z c F H 8 h X E K O r m e P f d J X f 3 6 w 2 y s a m 9 Q X R G t T p F I Q 6 Q J z R v S 6 V l i n p 7 8 m O U U d g z f m Z S e F N Y m 2 Q 0 K k W V t Z e E E O c c d g v c d p J E Q R C S Y 7 4 r e C U a 5 i t t L N N c o E + r / N 9 C F A 6 v M T T C 6 x g v V 9 M k I L M H u d J f H k 3 s S X 9 M 2 P S 1 7 T t B z e A X W y C z B P K + Q B 9 Q S w M E F A A C A A g A 0 G W P 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N B l j 1 M o i k e 4 D g A A A B E A A A A T A B w A R m 9 y b X V s Y X M v U 2 V j d G l v b j E u b S C i G A A o o B Q A A A A A A A A A A A A A A A A A A A A A A A A A A A A r T k 0 u y c z P U w i G 0 I b W A F B L A Q I t A B Q A A g A I A N B l j 1 N Z / p 6 X p A A A A P U A A A A S A A A A A A A A A A A A A A A A A A A A A A B D b 2 5 m a W c v U G F j a 2 F n Z S 5 4 b W x Q S w E C L Q A U A A I A C A D Q Z Y 9 T D 8 r p q 6 Q A A A D p A A A A E w A A A A A A A A A A A A A A A A D w A A A A W 0 N v b n R l b n R f V H l w Z X N d L n h t b F B L A Q I t A B Q A A g A I A N B l j 1 M 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P o j G Y E A K O Q b L 7 j t k D y O p L A A A A A A I A A A A A A A N m A A D A A A A A E A A A A L T X 4 d d P R L h V e q 0 g I 4 a x U g A A A A A A B I A A A K A A A A A Q A A A A d u m H W + t / c V k 9 W M 9 S P f 1 A g F A A A A D m U f p u D P S + m G z / O i N Q M j / L j j 8 k 1 I / e K z b m + u p h 1 v 5 3 e u / 1 h o s Z u V y w / F L Q A S l I N 9 Q C 4 z c Y j Q b e I 7 Q L n A 0 q p u l g C h N l g m Y b d N A K U k i x Y j t t X B Q A A A B 5 u U d E y w O l g W o h G / J 6 o H Z A j 0 M D o w = = < / 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50d2aa97-5470-47ce-afd0-989d4479bcdc">
      <Terms xmlns="http://schemas.microsoft.com/office/infopath/2007/PartnerControls"/>
    </lcf76f155ced4ddcb4097134ff3c332f>
    <TaxCatchAll xmlns="fa8d4616-c337-429e-a4dc-7b1a48c425d5" xsi:nil="true"/>
  </documentManagement>
</p:properties>
</file>

<file path=customXml/itemProps1.xml><?xml version="1.0" encoding="utf-8"?>
<ds:datastoreItem xmlns:ds="http://schemas.openxmlformats.org/officeDocument/2006/customXml" ds:itemID="{A16C4831-B4F4-4AE3-8AC7-44024C7B7153}">
  <ds:schemaRefs>
    <ds:schemaRef ds:uri="http://schemas.microsoft.com/sharepoint/v3/contenttype/forms"/>
  </ds:schemaRefs>
</ds:datastoreItem>
</file>

<file path=customXml/itemProps2.xml><?xml version="1.0" encoding="utf-8"?>
<ds:datastoreItem xmlns:ds="http://schemas.openxmlformats.org/officeDocument/2006/customXml" ds:itemID="{DE1C66E4-8864-42F8-BC6E-2DC7E5A4DA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d2aa97-5470-47ce-afd0-989d4479bcdc"/>
    <ds:schemaRef ds:uri="fa8d4616-c337-429e-a4dc-7b1a48c425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DBB2C9-8C66-48CA-8BB1-29013F1DE5C5}">
  <ds:schemaRefs>
    <ds:schemaRef ds:uri="http://schemas.microsoft.com/DataMashup"/>
  </ds:schemaRefs>
</ds:datastoreItem>
</file>

<file path=customXml/itemProps4.xml><?xml version="1.0" encoding="utf-8"?>
<ds:datastoreItem xmlns:ds="http://schemas.openxmlformats.org/officeDocument/2006/customXml" ds:itemID="{64EDA105-E1BC-4A32-AACB-500F3A09C2A5}">
  <ds:schemaRefs>
    <ds:schemaRef ds:uri="http://schemas.microsoft.com/office/2006/metadata/properties"/>
    <ds:schemaRef ds:uri="http://schemas.microsoft.com/office/infopath/2007/PartnerControls"/>
    <ds:schemaRef ds:uri="50d2aa97-5470-47ce-afd0-989d4479bcdc"/>
    <ds:schemaRef ds:uri="fa8d4616-c337-429e-a4dc-7b1a48c425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6</vt:i4>
      </vt:variant>
      <vt:variant>
        <vt:lpstr>Namngivna områden</vt:lpstr>
      </vt:variant>
      <vt:variant>
        <vt:i4>3</vt:i4>
      </vt:variant>
    </vt:vector>
  </HeadingPairs>
  <TitlesOfParts>
    <vt:vector size="9" baseType="lpstr">
      <vt:lpstr>1 Total normalårsproduktion</vt:lpstr>
      <vt:lpstr>2 Nätintäkt &amp; nätkostnad</vt:lpstr>
      <vt:lpstr>3 Produktion för egenförbruk.</vt:lpstr>
      <vt:lpstr>Exempel</vt:lpstr>
      <vt:lpstr>4 Instruktioner</vt:lpstr>
      <vt:lpstr>5. Beräkningar</vt:lpstr>
      <vt:lpstr>'1 Total normalårsproduktion'!Utskriftsområde</vt:lpstr>
      <vt:lpstr>'2 Nätintäkt &amp; nätkostnad'!Utskriftsområde</vt:lpstr>
      <vt:lpstr>'3 Produktion för egenförbruk.'!Utskriftsområde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Henschel</dc:creator>
  <cp:lastModifiedBy>Sara Grettve</cp:lastModifiedBy>
  <dcterms:created xsi:type="dcterms:W3CDTF">2021-12-14T14:14:08Z</dcterms:created>
  <dcterms:modified xsi:type="dcterms:W3CDTF">2025-08-26T11:18:51Z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0x01010049CB6D006155E348A8EA31EDB820F75A</vt:lpwstr>
  </property>
  <property fmtid="{D5CDD505-2E9C-101B-9397-08002B2CF9AE}" pid="3" name="MediaServiceImageTags">
    <vt:lpwstr/>
  </property>
</Properties>
</file>